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<sst xmlns="http://schemas.openxmlformats.org/spreadsheetml/2006/main" count="230" uniqueCount="153">
  <si>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</si>
  <si>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</si>
  <si>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</si>
  <si>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</si>
  <si>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</si>
  <si>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</si>
  <si>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</si>
  <si>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</si>
  <si>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</si>
  <si>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</si>
  <si>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</si>
  <si>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</si>
  <si>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</si>
  <si>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</si>
  <si>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</si>
  <si>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</si>
  <si>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</si>
  <si>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</si>
  <si>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</si>
  <si>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</si>
  <si>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</si>
  <si>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</si>
  <si>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</si>
  <si>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</si>
  <si>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</si>
  <si>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</si>
  <si>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</si>
  <si>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</si>
  <si>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</si>
  <si>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</si>
  <si>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</si>
  <si>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</si>
  <si>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</si>
  <si>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</si>
  <si>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</si>
  <si>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</si>
  <si>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</si>
  <si>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</si>
  <si>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</si>
  <si>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</si>
  <si>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</si>
  <si>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</si>
  <si>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</si>
  <si>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</si>
  <si>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</si>
  <si>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</si>
  <si>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</si>
  <si>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</si>
  <si>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</si>
  <si>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</si>
  <si>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</si>
  <si>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</si>
  <si>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</si>
  <si>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</si>
  <si>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</si>
  <si>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</si>
  <si>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</si>
  <si>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</si>
  <si>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</si>
  <si>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</si>
  <si>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</si>
  <si>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</si>
  <si>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</si>
  <si>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</si>
  <si>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</si>
  <si>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02.12.2015</t>
  </si>
  <si>
    <t>01.01.2015</t>
  </si>
  <si>
    <t>31.01.2015</t>
  </si>
  <si>
    <t>О ПРИЕМКЕ ВЫПОЛНЕННЫХ РАБОТ за Январь 2015</t>
  </si>
  <si>
    <t>на Южная 1г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</si>
  <si>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</si>
  <si>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</si>
  <si>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</si>
  <si>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</si>
  <si>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</si>
  <si>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
115
88</t>
  </si>
  <si>
    <t>1625
1381
1056</t>
  </si>
  <si>
    <t>Р</t>
  </si>
  <si>
    <t>ТЕРр67-13-1
Ревизия групповых щитков на лестничной клетке без ремонта автоматов
100 шт.
НР 85% от ФОТ
СП 65% от ФОТ</t>
  </si>
  <si>
    <t>0,3
85
65</t>
  </si>
  <si>
    <t>440
374
286</t>
  </si>
  <si>
    <t>5284
4491
3435</t>
  </si>
  <si>
    <t>ТЕРр67-11-1
Смена патронов
100 шт.
НР 85% от ФОТ
СП 65% от ФОТ</t>
  </si>
  <si>
    <t>390,46
_____
426</t>
  </si>
  <si>
    <t>245
99
76</t>
  </si>
  <si>
    <t>117
_____
128</t>
  </si>
  <si>
    <t>1819
1195
914</t>
  </si>
  <si>
    <t>1406
_____
413</t>
  </si>
  <si>
    <t>ТЕРр67-5-1
Смена ламп: накаливания
100 шт.
НР 85% от ФОТ
СП 65% от ФОТ</t>
  </si>
  <si>
    <t>76,54
_____
295</t>
  </si>
  <si>
    <t>111
20
15</t>
  </si>
  <si>
    <t>23
_____
88</t>
  </si>
  <si>
    <t>467
235
179</t>
  </si>
  <si>
    <t>276
_____
191</t>
  </si>
  <si>
    <t>ТЕРр67-9-1
Смена: выключателей
100 шт.
НР 85% от ФОТ
СП 65% от ФОТ</t>
  </si>
  <si>
    <t>0,04
85
65</t>
  </si>
  <si>
    <t>276,43
_____
627</t>
  </si>
  <si>
    <t>36
9
7</t>
  </si>
  <si>
    <t>11
_____
25</t>
  </si>
  <si>
    <t>226
113
86</t>
  </si>
  <si>
    <t>133
_____
93</t>
  </si>
  <si>
    <t>Итого прямые затраты по акту</t>
  </si>
  <si>
    <t>726
_____
241</t>
  </si>
  <si>
    <t>8724
_____
697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</si>
  <si>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</si>
  <si>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</si>
  <si>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</si>
  <si>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</si>
  <si>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</si>
  <si>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</si>
  <si>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</si>
  <si>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</si>
  <si>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</si>
  <si>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</si>
  <si>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</si>
  <si>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</si>
  <si>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</si>
  <si>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</si>
  <si>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</si>
  <si>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</si>
  <si>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</si>
  <si>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</si>
  <si>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</si>
  <si>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</si>
  <si>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</si>
  <si>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</si>
  <si>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</si>
  <si>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</si>
  <si>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</si>
  <si>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</si>
  <si>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</si>
  <si>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</si>
  <si>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</si>
  <si>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</si>
  <si>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</si>
  <si>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</si>
  <si>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</si>
  <si>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</si>
  <si>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</si>
  <si>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</si>
  <si>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</si>
  <si>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</si>
  <si>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</si>
  <si>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</si>
  <si>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</si>
  <si>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</si>
  <si>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</si>
  <si>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</si>
  <si>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</si>
  <si>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</si>
  <si>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</si>
  <si>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Южная 1г</t>
  </si>
  <si>
    <t>на ремонт и содержание электроустановок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</si>
</sst>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6" workbookViewId="0">
      <selection activeCell="AB22" sqref="AB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151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62.31</v>
      </c>
      <c r="X14" s="27">
        <v>62.31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68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152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2056/1000</f>
        <v>2.056</v>
      </c>
      <c r="I27" s="85"/>
      <c r="J27" s="35" t="s">
        <v>6</v>
      </c>
      <c r="K27" s="86">
        <f>22507/1000</f>
        <v>22.507000000000001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2056/1000</f>
        <v>2.056</v>
      </c>
      <c r="I29" s="85"/>
      <c r="J29" s="35" t="s">
        <v>6</v>
      </c>
      <c r="K29" s="86">
        <f>22507/1000</f>
        <v>22.507000000000001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6.2310000000000004E-2</v>
      </c>
      <c r="I30" s="85"/>
      <c r="J30" s="35" t="s">
        <v>8</v>
      </c>
      <c r="K30" s="86">
        <f>(X14+X15)/1000</f>
        <v>6.2310000000000004E-2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726</v>
      </c>
      <c r="Z30" s="71">
        <v>617</v>
      </c>
      <c r="AA30" s="71">
        <v>472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726/1000</f>
        <v>0.72599999999999998</v>
      </c>
      <c r="I31" s="85"/>
      <c r="J31" s="35" t="s">
        <v>6</v>
      </c>
      <c r="K31" s="86">
        <f>8724/1000</f>
        <v>8.7240000000000002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8724</v>
      </c>
      <c r="Z31" s="72">
        <v>7415</v>
      </c>
      <c r="AA31" s="72">
        <v>5671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на2 квартал 2015г."</f>
        <v>Составлена в базисных ценах на 01.2000 г. и текущих ценах на2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135</v>
      </c>
      <c r="J41" s="134"/>
      <c r="K41" s="134" t="s">
        <v>76</v>
      </c>
      <c r="L41" s="135">
        <v>1625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440</v>
      </c>
      <c r="J42" s="134"/>
      <c r="K42" s="134" t="s">
        <v>81</v>
      </c>
      <c r="L42" s="135">
        <v>5284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967</v>
      </c>
      <c r="I46" s="144" t="s">
        <v>102</v>
      </c>
      <c r="J46" s="144"/>
      <c r="K46" s="144">
        <v>9421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726</v>
      </c>
      <c r="I48" s="144"/>
      <c r="J48" s="144"/>
      <c r="K48" s="144">
        <v>8724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241</v>
      </c>
      <c r="I49" s="144"/>
      <c r="J49" s="144"/>
      <c r="K49" s="144">
        <v>697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617</v>
      </c>
      <c r="I50" s="147"/>
      <c r="J50" s="147"/>
      <c r="K50" s="147">
        <v>7415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472</v>
      </c>
      <c r="I51" s="147"/>
      <c r="J51" s="147"/>
      <c r="K51" s="147">
        <v>5671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2056</v>
      </c>
      <c r="I53" s="144"/>
      <c r="J53" s="144"/>
      <c r="K53" s="144">
        <v>22507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2056</v>
      </c>
      <c r="I54" s="144"/>
      <c r="J54" s="144"/>
      <c r="K54" s="144">
        <v>22507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2056</v>
      </c>
      <c r="I55" s="147"/>
      <c r="J55" s="147"/>
      <c r="K55" s="147">
        <v>22507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2056/1000</f>
        <v>2.056</v>
      </c>
      <c r="H11" s="85"/>
      <c r="I11" s="55" t="s">
        <v>6</v>
      </c>
      <c r="J11" s="86">
        <f>22507/1000</f>
        <v>22.507000000000001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2056/1000</f>
        <v>2.056</v>
      </c>
      <c r="H13" s="122"/>
      <c r="I13" s="55" t="s">
        <v>6</v>
      </c>
      <c r="J13" s="86">
        <f>22507/1000</f>
        <v>22.507000000000001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6.2310000000000004E-2</v>
      </c>
      <c r="H14" s="85"/>
      <c r="I14" s="55" t="s">
        <v>8</v>
      </c>
      <c r="J14" s="86">
        <f>(P14+P15)/1000</f>
        <v>6.2310000000000004E-2</v>
      </c>
      <c r="K14" s="87"/>
      <c r="L14" s="58">
        <v>726</v>
      </c>
      <c r="M14" s="35" t="s">
        <v>8</v>
      </c>
      <c r="N14" s="57"/>
      <c r="O14" s="26">
        <v>62.31</v>
      </c>
      <c r="P14" s="27">
        <v>62.31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726/1000</f>
        <v>0.72599999999999998</v>
      </c>
      <c r="H15" s="117"/>
      <c r="I15" s="55" t="s">
        <v>6</v>
      </c>
      <c r="J15" s="86">
        <f>8724/1000</f>
        <v>8.7240000000000002</v>
      </c>
      <c r="K15" s="87"/>
      <c r="L15" s="59">
        <v>8724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11.88</v>
      </c>
      <c r="F26" s="134" t="s">
        <v>118</v>
      </c>
      <c r="G26" s="134">
        <v>117.14</v>
      </c>
      <c r="H26" s="154"/>
      <c r="I26" s="154"/>
      <c r="J26" s="134" t="s">
        <v>119</v>
      </c>
      <c r="K26" s="134">
        <v>1406</v>
      </c>
      <c r="L26" s="155"/>
      <c r="M26" s="154">
        <f>IF(ISNUMBER(K26/G26),IF(NOT(K26/G26=0),K26/G26, " "), " ")</f>
        <v>12.002731773945706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2.13</v>
      </c>
      <c r="F27" s="134" t="s">
        <v>122</v>
      </c>
      <c r="G27" s="134">
        <v>22.96</v>
      </c>
      <c r="H27" s="154"/>
      <c r="I27" s="154"/>
      <c r="J27" s="134" t="s">
        <v>123</v>
      </c>
      <c r="K27" s="134">
        <v>275.73</v>
      </c>
      <c r="L27" s="155"/>
      <c r="M27" s="154">
        <f>IF(ISNUMBER(K27/G27),IF(NOT(K27/G27=0),K27/G27, " "), " ")</f>
        <v>12.009146341463415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0.96</v>
      </c>
      <c r="F28" s="134" t="s">
        <v>126</v>
      </c>
      <c r="G28" s="134">
        <v>11.01</v>
      </c>
      <c r="H28" s="154"/>
      <c r="I28" s="154"/>
      <c r="J28" s="134" t="s">
        <v>127</v>
      </c>
      <c r="K28" s="134">
        <v>132.12</v>
      </c>
      <c r="L28" s="155"/>
      <c r="M28" s="154">
        <f>IF(ISNUMBER(K28/G28),IF(NOT(K28/G28=0),K28/G28, " "), " ")</f>
        <v>12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47.34</v>
      </c>
      <c r="F29" s="134" t="s">
        <v>130</v>
      </c>
      <c r="G29" s="134">
        <v>575.65</v>
      </c>
      <c r="H29" s="154"/>
      <c r="I29" s="154"/>
      <c r="J29" s="134" t="s">
        <v>131</v>
      </c>
      <c r="K29" s="134">
        <v>6908.8</v>
      </c>
      <c r="L29" s="155"/>
      <c r="M29" s="154">
        <f>IF(ISNUMBER(K29/G29),IF(NOT(K29/G29=0),K29/G29, " "), " ")</f>
        <v>12.001737166681144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3</v>
      </c>
      <c r="F31" s="134" t="s">
        <v>136</v>
      </c>
      <c r="G31" s="134">
        <v>88.5</v>
      </c>
      <c r="H31" s="154">
        <v>61.93</v>
      </c>
      <c r="I31" s="154">
        <v>185.79</v>
      </c>
      <c r="J31" s="134" t="s">
        <v>137</v>
      </c>
      <c r="K31" s="134">
        <v>191.13</v>
      </c>
      <c r="L31" s="155"/>
      <c r="M31" s="154">
        <f>IF(ISNUMBER(K31/G31),IF(NOT(K31/G31=0),K31/G31, " "), " ")</f>
        <v>2.1596610169491526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4</v>
      </c>
      <c r="F32" s="134" t="s">
        <v>142</v>
      </c>
      <c r="G32" s="134">
        <v>25.08</v>
      </c>
      <c r="H32" s="154">
        <v>22.83</v>
      </c>
      <c r="I32" s="154">
        <v>91.32</v>
      </c>
      <c r="J32" s="134" t="s">
        <v>143</v>
      </c>
      <c r="K32" s="134">
        <v>93.24</v>
      </c>
      <c r="L32" s="155"/>
      <c r="M32" s="154">
        <f>IF(ISNUMBER(K32/G32),IF(NOT(K32/G32=0),K32/G32, " "), " ")</f>
        <v>3.7177033492822966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30</v>
      </c>
      <c r="F33" s="140" t="s">
        <v>147</v>
      </c>
      <c r="G33" s="140">
        <v>127.8</v>
      </c>
      <c r="H33" s="160">
        <v>13.42</v>
      </c>
      <c r="I33" s="160">
        <v>402.6</v>
      </c>
      <c r="J33" s="140" t="s">
        <v>148</v>
      </c>
      <c r="K33" s="140">
        <v>413.1</v>
      </c>
      <c r="L33" s="161"/>
      <c r="M33" s="160">
        <f>IF(ISNUMBER(K33/G33),IF(NOT(K33/G33=0),K33/G33, " "), " ")</f>
        <v>3.2323943661971835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967</v>
      </c>
      <c r="H34" s="163"/>
      <c r="I34" s="163"/>
      <c r="J34" s="163"/>
      <c r="K34" s="162">
        <v>9421</v>
      </c>
      <c r="L34" s="164"/>
      <c r="M34" s="162">
        <f ca="1">IF(ISNUMBER(INDIRECT("K" &amp; ROW())/INDIRECT("G" &amp; ROW())),INDIRECT("K" &amp; ROW())/INDIRECT("G" &amp; ROW()), " ")</f>
        <v>9.7425025853154086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726</v>
      </c>
      <c r="H36" s="163"/>
      <c r="I36" s="163"/>
      <c r="J36" s="163"/>
      <c r="K36" s="162">
        <v>8724</v>
      </c>
      <c r="L36" s="164"/>
      <c r="M36" s="162">
        <f ca="1">IF(ISNUMBER(INDIRECT("K" &amp; ROW())/INDIRECT("G" &amp; ROW())),INDIRECT("K" &amp; ROW())/INDIRECT("G" &amp; ROW()), " ")</f>
        <v>12.016528925619834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241</v>
      </c>
      <c r="H37" s="163"/>
      <c r="I37" s="163"/>
      <c r="J37" s="163"/>
      <c r="K37" s="162">
        <v>697</v>
      </c>
      <c r="L37" s="164"/>
      <c r="M37" s="162">
        <f ca="1">IF(ISNUMBER(INDIRECT("K" &amp; ROW())/INDIRECT("G" &amp; ROW())),INDIRECT("K" &amp; ROW())/INDIRECT("G" &amp; ROW()), " ")</f>
        <v>2.892116182572614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617</v>
      </c>
      <c r="H38" s="166"/>
      <c r="I38" s="166"/>
      <c r="J38" s="166"/>
      <c r="K38" s="165">
        <v>7415</v>
      </c>
      <c r="L38" s="167"/>
      <c r="M38" s="165">
        <f ca="1">IF(ISNUMBER(INDIRECT("K" &amp; ROW())/INDIRECT("G" &amp; ROW())),INDIRECT("K" &amp; ROW())/INDIRECT("G" &amp; ROW()), " ")</f>
        <v>12.017828200972447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472</v>
      </c>
      <c r="H39" s="166"/>
      <c r="I39" s="166"/>
      <c r="J39" s="166"/>
      <c r="K39" s="165">
        <v>5671</v>
      </c>
      <c r="L39" s="167"/>
      <c r="M39" s="165">
        <f ca="1">IF(ISNUMBER(INDIRECT("K" &amp; ROW())/INDIRECT("G" &amp; ROW())),INDIRECT("K" &amp; ROW())/INDIRECT("G" &amp; ROW()), " ")</f>
        <v>12.014830508474576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2056</v>
      </c>
      <c r="H41" s="163"/>
      <c r="I41" s="163"/>
      <c r="J41" s="163"/>
      <c r="K41" s="162">
        <v>22507</v>
      </c>
      <c r="L41" s="164"/>
      <c r="M41" s="162">
        <f ca="1">IF(ISNUMBER(INDIRECT("K" &amp; ROW())/INDIRECT("G" &amp; ROW())),INDIRECT("K" &amp; ROW())/INDIRECT("G" &amp; ROW()), " ")</f>
        <v>10.946984435797665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2056</v>
      </c>
      <c r="H42" s="163"/>
      <c r="I42" s="163"/>
      <c r="J42" s="163"/>
      <c r="K42" s="162">
        <v>22507</v>
      </c>
      <c r="L42" s="164"/>
      <c r="M42" s="162">
        <f ca="1">IF(ISNUMBER(INDIRECT("K" &amp; ROW())/INDIRECT("G" &amp; ROW())),INDIRECT("K" &amp; ROW())/INDIRECT("G" &amp; ROW()), " ")</f>
        <v>10.946984435797665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2056</v>
      </c>
      <c r="H43" s="166"/>
      <c r="I43" s="166"/>
      <c r="J43" s="166"/>
      <c r="K43" s="165">
        <v>22507</v>
      </c>
      <c r="L43" s="167"/>
      <c r="M43" s="165">
        <f ca="1">IF(ISNUMBER(INDIRECT("K" &amp; ROW())/INDIRECT("G" &amp; ROW())),INDIRECT("K" &amp; ROW())/INDIRECT("G" &amp; ROW()), " ")</f>
        <v>10.946984435797665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2015-12-02T04:37:41Z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