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M35" i="16"/>
  <c r="M39" i="16"/>
  <c r="M43" i="16"/>
  <c r="M36" i="16"/>
  <c r="M40" i="16"/>
  <c r="M37" i="16"/>
  <c r="M41" i="16"/>
  <c r="M34" i="16"/>
  <c r="M38" i="16"/>
  <c r="M4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<sst xmlns="http://schemas.openxmlformats.org/spreadsheetml/2006/main" count="230" uniqueCount="152">
  <si>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</si>
  <si>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</si>
  <si>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</si>
  <si>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</si>
  <si>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</si>
  <si>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</si>
  <si>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</si>
  <si>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</si>
  <si>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</si>
  <si>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</si>
  <si>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</si>
  <si>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</si>
  <si>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</si>
  <si>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</si>
  <si>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</si>
  <si>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</si>
  <si>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</si>
  <si>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</si>
  <si>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</si>
  <si>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</si>
  <si>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</si>
  <si>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</si>
  <si>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</si>
  <si>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</si>
  <si>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</si>
  <si>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</si>
  <si>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</si>
  <si>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</si>
  <si>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</si>
  <si>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</si>
  <si>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</si>
  <si>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</si>
  <si>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</si>
  <si>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</si>
  <si>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</si>
  <si>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</si>
  <si>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</si>
  <si>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</si>
  <si>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</si>
  <si>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</si>
  <si>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</si>
  <si>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</si>
  <si>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</si>
  <si>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</si>
  <si>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</si>
  <si>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</si>
  <si>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</si>
  <si>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</si>
  <si>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</si>
  <si>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</si>
  <si>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</si>
  <si>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</si>
  <si>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</si>
  <si>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</si>
  <si>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</si>
  <si>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</si>
  <si>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</si>
  <si>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</si>
  <si>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</si>
  <si>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</si>
  <si>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</si>
  <si>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</si>
  <si>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</si>
  <si>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</si>
  <si>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</si>
  <si>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02.12.2015</t>
  </si>
  <si>
    <t>01.01.2015</t>
  </si>
  <si>
    <t>31.01.2015</t>
  </si>
  <si>
    <t>О ПРИЕМКЕ ВЫПОЛНЕННЫХ РАБОТ за Январь 2015</t>
  </si>
  <si>
    <t>на Южная 1а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</si>
  <si>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</si>
  <si>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</si>
  <si>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</si>
  <si>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85%*0.85 от ФОТ
СП 65%*0.8 от ФОТ</t>
  </si>
  <si>
    <t>0,01
72,25
52</t>
  </si>
  <si>
    <t>68
58
44</t>
  </si>
  <si>
    <t>812
587
422</t>
  </si>
  <si>
    <t>Р</t>
  </si>
  <si>
    <t>ТЕРр67-13-1
Ревизия групповых щитков на лестничной клетке без ремонта автоматов
100 шт.
НР 85%*0.85 от ФОТ
СП 65%*0.8 от ФОТ</t>
  </si>
  <si>
    <t>0,12
72,25
52</t>
  </si>
  <si>
    <t>176
150
114</t>
  </si>
  <si>
    <t>2114
1527
1099</t>
  </si>
  <si>
    <t>ТЕРр67-11-1
Смена патронов
100 шт.
НР 85%*0.85 от ФОТ
СП 65%*0.8 от ФОТ</t>
  </si>
  <si>
    <t>390,46
_____
426</t>
  </si>
  <si>
    <t>98
40
31</t>
  </si>
  <si>
    <t>47
_____
51</t>
  </si>
  <si>
    <t>727
406
292</t>
  </si>
  <si>
    <t>562
_____
165</t>
  </si>
  <si>
    <t>ТЕРр67-5-1
Смена ламп: накаливания
100 шт.
НР 85%*0.85 от ФОТ
СП 65%*0.8 от ФОТ</t>
  </si>
  <si>
    <t>76,54
_____
295</t>
  </si>
  <si>
    <t>45
8
6</t>
  </si>
  <si>
    <t>9
_____
36</t>
  </si>
  <si>
    <t>182
79
57</t>
  </si>
  <si>
    <t>110
_____
72</t>
  </si>
  <si>
    <t>ТЕРр67-9-1
Смена: выключателей
100 шт.
НР 85%*0.85 от ФОТ
СП 65%*0.8 от ФОТ</t>
  </si>
  <si>
    <t>276,43
_____
627</t>
  </si>
  <si>
    <t>9
3
2</t>
  </si>
  <si>
    <t>3
_____
6</t>
  </si>
  <si>
    <t>56
24
17</t>
  </si>
  <si>
    <t>33
_____
23</t>
  </si>
  <si>
    <t>Итого прямые затраты по акту</t>
  </si>
  <si>
    <t>303
_____
93</t>
  </si>
  <si>
    <t>3631
_____
260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</si>
  <si>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</si>
  <si>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</si>
  <si>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</si>
  <si>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</si>
  <si>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</si>
  <si>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</si>
  <si>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</si>
  <si>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</si>
  <si>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</si>
  <si>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</si>
  <si>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</si>
  <si>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</si>
  <si>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</si>
  <si>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</si>
  <si>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</si>
  <si>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</si>
  <si>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</si>
  <si>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</si>
  <si>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</si>
  <si>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</si>
  <si>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</si>
  <si>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</si>
  <si>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</si>
  <si>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</si>
  <si>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</si>
  <si>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</si>
  <si>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</si>
  <si>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</si>
  <si>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</si>
  <si>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</si>
  <si>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</si>
  <si>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</si>
  <si>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</si>
  <si>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</si>
  <si>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</si>
  <si>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</si>
  <si>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</si>
  <si>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</si>
  <si>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</si>
  <si>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</si>
  <si>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</si>
  <si>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</si>
  <si>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</si>
  <si>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</si>
  <si>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</si>
  <si>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</si>
  <si>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</si>
  <si>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Объект : Южная 1а</t>
  </si>
  <si>
    <t>наремонт и содержание электрооборудования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</si>
</sst>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10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150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25.89</v>
      </c>
      <c r="X14" s="27">
        <v>25.89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68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151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851/1000</f>
        <v>0.85099999999999998</v>
      </c>
      <c r="I27" s="85"/>
      <c r="J27" s="35" t="s">
        <v>6</v>
      </c>
      <c r="K27" s="86">
        <f>8402/1000</f>
        <v>8.4019999999999992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851/1000</f>
        <v>0.85099999999999998</v>
      </c>
      <c r="I29" s="85"/>
      <c r="J29" s="35" t="s">
        <v>6</v>
      </c>
      <c r="K29" s="86">
        <f>8402/1000</f>
        <v>8.4019999999999992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2.589E-2</v>
      </c>
      <c r="I30" s="85"/>
      <c r="J30" s="35" t="s">
        <v>8</v>
      </c>
      <c r="K30" s="86">
        <f>(X14+X15)/1000</f>
        <v>2.589E-2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303</v>
      </c>
      <c r="Z30" s="71">
        <v>258</v>
      </c>
      <c r="AA30" s="71">
        <v>197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303/1000</f>
        <v>0.30299999999999999</v>
      </c>
      <c r="I31" s="85"/>
      <c r="J31" s="35" t="s">
        <v>6</v>
      </c>
      <c r="K31" s="86">
        <f>3631/1000</f>
        <v>3.6309999999999998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3631</v>
      </c>
      <c r="Z31" s="72">
        <v>2623</v>
      </c>
      <c r="AA31" s="72">
        <v>1888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квартал 2015г."</f>
        <v>Составлена в базисных ценах на 01.2000 г. и текущих ценах на 2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68</v>
      </c>
      <c r="J41" s="134"/>
      <c r="K41" s="134" t="s">
        <v>76</v>
      </c>
      <c r="L41" s="135">
        <v>812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176</v>
      </c>
      <c r="J42" s="134"/>
      <c r="K42" s="134" t="s">
        <v>81</v>
      </c>
      <c r="L42" s="135">
        <v>2114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396</v>
      </c>
      <c r="I46" s="144" t="s">
        <v>101</v>
      </c>
      <c r="J46" s="144"/>
      <c r="K46" s="144">
        <v>3891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303</v>
      </c>
      <c r="I48" s="144"/>
      <c r="J48" s="144"/>
      <c r="K48" s="144">
        <v>3631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93</v>
      </c>
      <c r="I49" s="144"/>
      <c r="J49" s="144"/>
      <c r="K49" s="144">
        <v>260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258</v>
      </c>
      <c r="I50" s="147"/>
      <c r="J50" s="147"/>
      <c r="K50" s="147">
        <v>2623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197</v>
      </c>
      <c r="I51" s="147"/>
      <c r="J51" s="147"/>
      <c r="K51" s="147">
        <v>1888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851</v>
      </c>
      <c r="I53" s="144"/>
      <c r="J53" s="144"/>
      <c r="K53" s="144">
        <v>8402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851</v>
      </c>
      <c r="I54" s="144"/>
      <c r="J54" s="144"/>
      <c r="K54" s="144">
        <v>8402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851</v>
      </c>
      <c r="I55" s="147"/>
      <c r="J55" s="147"/>
      <c r="K55" s="147">
        <v>8402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72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52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851/1000</f>
        <v>0.85099999999999998</v>
      </c>
      <c r="H11" s="85"/>
      <c r="I11" s="55" t="s">
        <v>6</v>
      </c>
      <c r="J11" s="86">
        <f>8402/1000</f>
        <v>8.4019999999999992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851/1000</f>
        <v>0.85099999999999998</v>
      </c>
      <c r="H13" s="122"/>
      <c r="I13" s="55" t="s">
        <v>6</v>
      </c>
      <c r="J13" s="86">
        <f>8402/1000</f>
        <v>8.4019999999999992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2.589E-2</v>
      </c>
      <c r="H14" s="85"/>
      <c r="I14" s="55" t="s">
        <v>8</v>
      </c>
      <c r="J14" s="86">
        <f>(P14+P15)/1000</f>
        <v>2.589E-2</v>
      </c>
      <c r="K14" s="87"/>
      <c r="L14" s="58">
        <v>303</v>
      </c>
      <c r="M14" s="35" t="s">
        <v>8</v>
      </c>
      <c r="N14" s="57"/>
      <c r="O14" s="26">
        <v>25.89</v>
      </c>
      <c r="P14" s="27">
        <v>25.89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303/1000</f>
        <v>0.30299999999999999</v>
      </c>
      <c r="H15" s="117"/>
      <c r="I15" s="55" t="s">
        <v>6</v>
      </c>
      <c r="J15" s="86">
        <f>3631/1000</f>
        <v>3.6309999999999998</v>
      </c>
      <c r="K15" s="87"/>
      <c r="L15" s="59">
        <v>3631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4.75</v>
      </c>
      <c r="F26" s="134" t="s">
        <v>117</v>
      </c>
      <c r="G26" s="134">
        <v>46.84</v>
      </c>
      <c r="H26" s="154"/>
      <c r="I26" s="154"/>
      <c r="J26" s="134" t="s">
        <v>118</v>
      </c>
      <c r="K26" s="134">
        <v>562.16</v>
      </c>
      <c r="L26" s="155"/>
      <c r="M26" s="154">
        <f>IF(ISNUMBER(K26/G26),IF(NOT(K26/G26=0),K26/G26, " "), " ")</f>
        <v>12.001707941929974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0.85</v>
      </c>
      <c r="F27" s="134" t="s">
        <v>121</v>
      </c>
      <c r="G27" s="134">
        <v>9.16</v>
      </c>
      <c r="H27" s="154"/>
      <c r="I27" s="154"/>
      <c r="J27" s="134" t="s">
        <v>122</v>
      </c>
      <c r="K27" s="134">
        <v>110.03</v>
      </c>
      <c r="L27" s="155"/>
      <c r="M27" s="154">
        <f>IF(ISNUMBER(K27/G27),IF(NOT(K27/G27=0),K27/G27, " "), " ")</f>
        <v>12.012008733624453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33.03</v>
      </c>
      <c r="L28" s="155"/>
      <c r="M28" s="154">
        <f>IF(ISNUMBER(K28/G28),IF(NOT(K28/G28=0),K28/G28, " "), " ")</f>
        <v>12.010909090909092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20.05</v>
      </c>
      <c r="F29" s="134" t="s">
        <v>129</v>
      </c>
      <c r="G29" s="134">
        <v>243.81</v>
      </c>
      <c r="H29" s="154"/>
      <c r="I29" s="154"/>
      <c r="J29" s="134" t="s">
        <v>130</v>
      </c>
      <c r="K29" s="134">
        <v>2926.1</v>
      </c>
      <c r="L29" s="155"/>
      <c r="M29" s="154">
        <f>IF(ISNUMBER(K29/G29),IF(NOT(K29/G29=0),K29/G29, " "), " ")</f>
        <v>12.001558590705876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1.2</v>
      </c>
      <c r="F31" s="134" t="s">
        <v>135</v>
      </c>
      <c r="G31" s="134">
        <v>35.4</v>
      </c>
      <c r="H31" s="154">
        <v>58.8</v>
      </c>
      <c r="I31" s="154">
        <v>70.56</v>
      </c>
      <c r="J31" s="134" t="s">
        <v>136</v>
      </c>
      <c r="K31" s="134">
        <v>72.180000000000007</v>
      </c>
      <c r="L31" s="155"/>
      <c r="M31" s="154">
        <f>IF(ISNUMBER(K31/G31),IF(NOT(K31/G31=0),K31/G31, " "), " ")</f>
        <v>2.0389830508474578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12</v>
      </c>
      <c r="F33" s="140" t="s">
        <v>146</v>
      </c>
      <c r="G33" s="140">
        <v>51.12</v>
      </c>
      <c r="H33" s="160">
        <v>13.42</v>
      </c>
      <c r="I33" s="160">
        <v>161.04</v>
      </c>
      <c r="J33" s="140" t="s">
        <v>147</v>
      </c>
      <c r="K33" s="140">
        <v>164.52</v>
      </c>
      <c r="L33" s="161"/>
      <c r="M33" s="160">
        <f>IF(ISNUMBER(K33/G33),IF(NOT(K33/G33=0),K33/G33, " "), " ")</f>
        <v>3.21830985915493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396</v>
      </c>
      <c r="H34" s="163"/>
      <c r="I34" s="163"/>
      <c r="J34" s="163"/>
      <c r="K34" s="162">
        <v>3891</v>
      </c>
      <c r="L34" s="164"/>
      <c r="M34" s="162">
        <f ca="1">IF(ISNUMBER(INDIRECT("K" &amp; ROW())/INDIRECT("G" &amp; ROW())),INDIRECT("K" &amp; ROW())/INDIRECT("G" &amp; ROW()), " ")</f>
        <v>9.8257575757575761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303</v>
      </c>
      <c r="H36" s="163"/>
      <c r="I36" s="163"/>
      <c r="J36" s="163"/>
      <c r="K36" s="162">
        <v>3631</v>
      </c>
      <c r="L36" s="164"/>
      <c r="M36" s="162">
        <f ca="1">IF(ISNUMBER(INDIRECT("K" &amp; ROW())/INDIRECT("G" &amp; ROW())),INDIRECT("K" &amp; ROW())/INDIRECT("G" &amp; ROW()), " ")</f>
        <v>11.983498349834983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93</v>
      </c>
      <c r="H37" s="163"/>
      <c r="I37" s="163"/>
      <c r="J37" s="163"/>
      <c r="K37" s="162">
        <v>260</v>
      </c>
      <c r="L37" s="164"/>
      <c r="M37" s="162">
        <f ca="1">IF(ISNUMBER(INDIRECT("K" &amp; ROW())/INDIRECT("G" &amp; ROW())),INDIRECT("K" &amp; ROW())/INDIRECT("G" &amp; ROW()), " ")</f>
        <v>2.795698924731183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258</v>
      </c>
      <c r="H38" s="166"/>
      <c r="I38" s="166"/>
      <c r="J38" s="166"/>
      <c r="K38" s="165">
        <v>2623</v>
      </c>
      <c r="L38" s="167"/>
      <c r="M38" s="165">
        <f ca="1">IF(ISNUMBER(INDIRECT("K" &amp; ROW())/INDIRECT("G" &amp; ROW())),INDIRECT("K" &amp; ROW())/INDIRECT("G" &amp; ROW()), " ")</f>
        <v>10.166666666666666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197</v>
      </c>
      <c r="H39" s="166"/>
      <c r="I39" s="166"/>
      <c r="J39" s="166"/>
      <c r="K39" s="165">
        <v>1888</v>
      </c>
      <c r="L39" s="167"/>
      <c r="M39" s="165">
        <f ca="1">IF(ISNUMBER(INDIRECT("K" &amp; ROW())/INDIRECT("G" &amp; ROW())),INDIRECT("K" &amp; ROW())/INDIRECT("G" &amp; ROW()), " ")</f>
        <v>9.5837563451776653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851</v>
      </c>
      <c r="H41" s="163"/>
      <c r="I41" s="163"/>
      <c r="J41" s="163"/>
      <c r="K41" s="162">
        <v>8402</v>
      </c>
      <c r="L41" s="164"/>
      <c r="M41" s="162">
        <f ca="1">IF(ISNUMBER(INDIRECT("K" &amp; ROW())/INDIRECT("G" &amp; ROW())),INDIRECT("K" &amp; ROW())/INDIRECT("G" &amp; ROW()), " ")</f>
        <v>9.873090481786134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851</v>
      </c>
      <c r="H42" s="163"/>
      <c r="I42" s="163"/>
      <c r="J42" s="163"/>
      <c r="K42" s="162">
        <v>8402</v>
      </c>
      <c r="L42" s="164"/>
      <c r="M42" s="162">
        <f ca="1">IF(ISNUMBER(INDIRECT("K" &amp; ROW())/INDIRECT("G" &amp; ROW())),INDIRECT("K" &amp; ROW())/INDIRECT("G" &amp; ROW()), " ")</f>
        <v>9.873090481786134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851</v>
      </c>
      <c r="H43" s="166"/>
      <c r="I43" s="166"/>
      <c r="J43" s="166"/>
      <c r="K43" s="165">
        <v>8402</v>
      </c>
      <c r="L43" s="167"/>
      <c r="M43" s="165">
        <f ca="1">IF(ISNUMBER(INDIRECT("K" &amp; ROW())/INDIRECT("G" &amp; ROW())),INDIRECT("K" &amp; ROW())/INDIRECT("G" &amp; ROW()), " ")</f>
        <v>9.873090481786134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2015-12-02T04:34:25Z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