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8" i="16"/>
  <c r="M79" i="16"/>
  <c r="M8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5" i="8"/>
  <c r="K144" i="8"/>
  <c r="H145" i="8"/>
  <c r="H144" i="8"/>
  <c r="J14" i="16"/>
  <c r="G14" i="16"/>
  <c r="K30" i="8"/>
  <c r="H30" i="8"/>
  <c r="A18" i="16"/>
  <c r="M85" i="16"/>
  <c r="M83" i="16"/>
  <c r="M82" i="16"/>
  <c r="M87" i="16"/>
  <c r="M81" i="16"/>
  <c r="M94" i="16"/>
  <c r="M89" i="16"/>
  <c r="M95" i="16"/>
  <c r="M86" i="16"/>
  <c r="M91" i="16"/>
  <c r="M93" i="16"/>
  <c r="M84" i="16"/>
  <c r="M90" i="16"/>
  <c r="M88" i="16"/>
  <c r="M97" i="16"/>
  <c r="M92" i="16"/>
  <c r="M9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<sst xmlns="http://schemas.openxmlformats.org/spreadsheetml/2006/main" count="880" uniqueCount="557">
  <si>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</si>
  <si>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</si>
  <si>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</si>
  <si>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</si>
  <si>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</si>
  <si>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</si>
  <si>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</si>
  <si>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</si>
  <si>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</si>
  <si>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</si>
  <si>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</si>
  <si>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</si>
  <si>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</si>
  <si>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</si>
  <si>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</si>
  <si>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</si>
  <si>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</si>
  <si>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</si>
  <si>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</si>
  <si>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</si>
  <si>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</si>
  <si>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</si>
  <si>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</si>
  <si>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</si>
  <si>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</si>
  <si>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</si>
  <si>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</si>
  <si>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</si>
  <si>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</si>
  <si>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</si>
  <si>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</si>
  <si>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</si>
  <si>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</si>
  <si>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</si>
  <si>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</si>
  <si>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</si>
  <si>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</si>
  <si>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</si>
  <si>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</si>
  <si>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</si>
  <si>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</si>
  <si>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</si>
  <si>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</si>
  <si>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</si>
  <si>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</si>
  <si>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</si>
  <si>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</si>
  <si>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</si>
  <si>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</si>
  <si>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</si>
  <si>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</si>
  <si>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</si>
  <si>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</si>
  <si>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</si>
  <si>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</si>
  <si>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</si>
  <si>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</si>
  <si>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</si>
  <si>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</si>
  <si>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</si>
  <si>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</si>
  <si>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</si>
  <si>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</si>
  <si>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</si>
  <si>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</si>
  <si>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01.01.2015</t>
  </si>
  <si>
    <t>31.01.2015</t>
  </si>
  <si>
    <t>на Школьная 8а</t>
  </si>
  <si>
    <t>Сдал:  _________________ //</t>
  </si>
  <si>
    <t>Принял:  _________________ //</t>
  </si>
  <si>
    <t>Раздел 1. ЯНВАРЬ</t>
  </si>
  <si>
    <t>кв.11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</si>
  <si>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</si>
  <si>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</si>
  <si>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</si>
  <si>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Р</t>
  </si>
  <si>
    <t>кв.16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</si>
  <si>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</si>
  <si>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</si>
  <si>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</si>
  <si>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</si>
  <si>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</si>
  <si>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</si>
  <si>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</si>
  <si>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кв.1</t>
  </si>
  <si>
    <t>кв.7,13.19,16</t>
  </si>
  <si>
    <t>ТЕРр65-23-2
Слив и наполнение водой системы отопления: с осмотром системы
1000 м3 объема здания
НР 63%=74%*0.85 от ФОТ
СП 40%=50%*0.8 от ФОТ</t>
  </si>
  <si>
    <t>1
63
40</t>
  </si>
  <si>
    <t>14
10
7</t>
  </si>
  <si>
    <t>164
103
66</t>
  </si>
  <si>
    <t>3 под.</t>
  </si>
  <si>
    <t>0,5
63
40</t>
  </si>
  <si>
    <t>7
5
4</t>
  </si>
  <si>
    <t>82
52
33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</si>
  <si>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</si>
  <si>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</si>
  <si>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</si>
  <si>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</si>
  <si>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</si>
  <si>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</si>
  <si>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184
106
58</t>
  </si>
  <si>
    <t>120
_____
61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</si>
  <si>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</si>
  <si>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</si>
  <si>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</si>
  <si>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</si>
  <si>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</si>
  <si>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</si>
  <si>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</si>
  <si>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</si>
  <si>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</si>
  <si>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</si>
  <si>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</si>
  <si>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</si>
  <si>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</si>
  <si>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</si>
  <si>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ТСЦ-302-1266
Вентили проходные муфтовые: 15Б1БК для воды и пара давлением 1,6 МПа (16 кгс/см2), диаметром 20 мм
шт.</t>
  </si>
  <si>
    <t>2
88
48</t>
  </si>
  <si>
    <t xml:space="preserve">
_____
24,9</t>
  </si>
  <si>
    <t xml:space="preserve">
_____
50</t>
  </si>
  <si>
    <t xml:space="preserve">
_____
257</t>
  </si>
  <si>
    <t>М</t>
  </si>
  <si>
    <t>кв.24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</si>
  <si>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</si>
  <si>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0,0002
111
51</t>
  </si>
  <si>
    <t>811,45
_____
71,88</t>
  </si>
  <si>
    <t>2
2
1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</si>
  <si>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</si>
  <si>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</si>
  <si>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</si>
  <si>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</si>
  <si>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</si>
  <si>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</si>
  <si>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</si>
  <si>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</si>
  <si>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</si>
  <si>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</si>
  <si>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Раздел 2. ФЕВРАЛЬ</t>
  </si>
  <si>
    <t>1 подъезд</t>
  </si>
  <si>
    <t>кв.3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</si>
  <si>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</si>
  <si>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</si>
  <si>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</si>
  <si>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</si>
  <si>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</si>
  <si>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</si>
  <si>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</si>
  <si>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</si>
  <si>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</si>
  <si>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</si>
  <si>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</si>
  <si>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</si>
  <si>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Раздел 3. МАРТ</t>
  </si>
  <si>
    <t>кв.44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</si>
  <si>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</si>
  <si>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776,23
_____
520,46</t>
  </si>
  <si>
    <t>27,39
_____
2,8</t>
  </si>
  <si>
    <t>26
16
10</t>
  </si>
  <si>
    <t>16
_____
9</t>
  </si>
  <si>
    <t>226
165
90</t>
  </si>
  <si>
    <t>186
_____
37</t>
  </si>
  <si>
    <t>3
_____
1</t>
  </si>
  <si>
    <t>ТСЦ-301-1224
Крепления для трубопроводов: кронштейны, планки, хомуты
кг</t>
  </si>
  <si>
    <t>1
88
48</t>
  </si>
  <si>
    <t xml:space="preserve">
_____
13,2</t>
  </si>
  <si>
    <t xml:space="preserve">
_____
13</t>
  </si>
  <si>
    <t xml:space="preserve">
_____
82</t>
  </si>
  <si>
    <t>Бойлер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</si>
  <si>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</si>
  <si>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</si>
  <si>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</si>
  <si>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</si>
  <si>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</si>
  <si>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</si>
  <si>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</si>
  <si>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кв.36</t>
  </si>
  <si>
    <t>кв.5</t>
  </si>
  <si>
    <t>45
7
4</t>
  </si>
  <si>
    <t>7
_____
38</t>
  </si>
  <si>
    <t>169
73
40</t>
  </si>
  <si>
    <t>83
_____
86</t>
  </si>
  <si>
    <t>49
21
12</t>
  </si>
  <si>
    <t>20
_____
28</t>
  </si>
  <si>
    <t>368
211
115</t>
  </si>
  <si>
    <t>240
_____
122</t>
  </si>
  <si>
    <t>Раздел 4. АПРЕЛЬ</t>
  </si>
  <si>
    <t>Подвал</t>
  </si>
  <si>
    <t>Раздел 5. МАЙ</t>
  </si>
  <si>
    <t>общий</t>
  </si>
  <si>
    <t>ТЕРр65-23-3
Слив воды из системы
1000 м3 объема здания
НР 63%=74%*0.85 от ФОТ
СП 40%=50%*0.8 от ФОТ</t>
  </si>
  <si>
    <t>9
63
40</t>
  </si>
  <si>
    <t>18
13
9</t>
  </si>
  <si>
    <t>219
138
88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</si>
  <si>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</si>
  <si>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0,09
63
40</t>
  </si>
  <si>
    <t>10,79
_____
4,49</t>
  </si>
  <si>
    <t>83
61
41</t>
  </si>
  <si>
    <t>989
623
396</t>
  </si>
  <si>
    <t>4
_____
4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</si>
  <si>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</si>
  <si>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0,09
98
56</t>
  </si>
  <si>
    <t>888,33
_____
5724,08</t>
  </si>
  <si>
    <t>36,38
_____
1,23</t>
  </si>
  <si>
    <t>598
92
57</t>
  </si>
  <si>
    <t>80
_____
515</t>
  </si>
  <si>
    <t>3329
941
538</t>
  </si>
  <si>
    <t>959
_____
2352</t>
  </si>
  <si>
    <t>18
_____
1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</si>
  <si>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</si>
  <si>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</si>
  <si>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</si>
  <si>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</si>
  <si>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</si>
  <si>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</si>
  <si>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</si>
  <si>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</si>
  <si>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</si>
  <si>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ТСЦ-507-0723
Заглушка полиэтиленовая с удлиненным хвостовиком SDR 11, диаметр: 110 мм (ТУ2248-001-18425183-01)
шт.</t>
  </si>
  <si>
    <t xml:space="preserve">
_____
103,75</t>
  </si>
  <si>
    <t xml:space="preserve">
_____
104</t>
  </si>
  <si>
    <t xml:space="preserve">
_____
251</t>
  </si>
  <si>
    <t>0,046
88
48</t>
  </si>
  <si>
    <t>23
15
9</t>
  </si>
  <si>
    <t>15
_____
8</t>
  </si>
  <si>
    <t>217
162
88</t>
  </si>
  <si>
    <t>184
_____
33</t>
  </si>
  <si>
    <t>Раздел 6. ИЮЛЬ</t>
  </si>
  <si>
    <t>0,062
88
48</t>
  </si>
  <si>
    <t>32
22
13</t>
  </si>
  <si>
    <t>21
_____
11</t>
  </si>
  <si>
    <t>292
218
119</t>
  </si>
  <si>
    <t>248
_____
44</t>
  </si>
  <si>
    <t>кв.34-38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</si>
  <si>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</si>
  <si>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0,05
88
48</t>
  </si>
  <si>
    <t>1000,16
_____
64,52</t>
  </si>
  <si>
    <t>56
52
30</t>
  </si>
  <si>
    <t>50
_____
3</t>
  </si>
  <si>
    <t>630
529
288</t>
  </si>
  <si>
    <t>600
_____
15</t>
  </si>
  <si>
    <t>15
_____
1</t>
  </si>
  <si>
    <t>59-55кв.</t>
  </si>
  <si>
    <t>Раздел 7. АВГУСТ</t>
  </si>
  <si>
    <t>подвал</t>
  </si>
  <si>
    <t>ТЕРр65-15-4
Смена отдельных участков трубопроводов с заготовкой труб в построечных условиях диаметром: до 80 мм
100 м трубопровода
11 744,93 = 8 684,73 + 107 x (90,10 - 61,50)
НР 88%=103%*0.85 от ФОТ
СП 48%=60%*0.8 от ФОТ</t>
  </si>
  <si>
    <t>0,1286
88
48</t>
  </si>
  <si>
    <t>1456
_____
10009,29</t>
  </si>
  <si>
    <t>279,64
_____
6,31</t>
  </si>
  <si>
    <t>1510
194
113</t>
  </si>
  <si>
    <t>187
_____
1287</t>
  </si>
  <si>
    <t>36
_____
1</t>
  </si>
  <si>
    <t>8149
1986
1083</t>
  </si>
  <si>
    <t>2247
_____
5704</t>
  </si>
  <si>
    <t>198
_____
10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</si>
  <si>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</si>
  <si>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0,12
88
48</t>
  </si>
  <si>
    <t>1000,16
_____
1074,6</t>
  </si>
  <si>
    <t>256
124
72</t>
  </si>
  <si>
    <t>120
_____
129</t>
  </si>
  <si>
    <t>2049
1269
692</t>
  </si>
  <si>
    <t>1440
_____
574</t>
  </si>
  <si>
    <t>35
_____
2</t>
  </si>
  <si>
    <t>Раздел 8. СЕНТЯБРЬ</t>
  </si>
  <si>
    <t>0,08
88
48</t>
  </si>
  <si>
    <t>41
28
16</t>
  </si>
  <si>
    <t>27
_____
14</t>
  </si>
  <si>
    <t>377
282
154</t>
  </si>
  <si>
    <t>320
_____
57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</si>
  <si>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</si>
  <si>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0,04
88
48</t>
  </si>
  <si>
    <t>1019,2
_____
1947,72</t>
  </si>
  <si>
    <t>68,58
_____
2,8</t>
  </si>
  <si>
    <t>121
42
25</t>
  </si>
  <si>
    <t>41
_____
77</t>
  </si>
  <si>
    <t>850
431
235</t>
  </si>
  <si>
    <t>489
_____
346</t>
  </si>
  <si>
    <t>ТСЦ-302-1237
Сгоны стальные с муфтой и контргайкой, диаметром: 20 мм
шт.</t>
  </si>
  <si>
    <t>8
88
48</t>
  </si>
  <si>
    <t xml:space="preserve">
_____
18,6</t>
  </si>
  <si>
    <t xml:space="preserve">
_____
149</t>
  </si>
  <si>
    <t xml:space="preserve">
_____
334</t>
  </si>
  <si>
    <t>0,03
88
48</t>
  </si>
  <si>
    <t>64
31
18</t>
  </si>
  <si>
    <t>30
_____
32</t>
  </si>
  <si>
    <t>512
318
173</t>
  </si>
  <si>
    <t>360
_____
143</t>
  </si>
  <si>
    <t>9
_____
1</t>
  </si>
  <si>
    <t>0,09
88
48</t>
  </si>
  <si>
    <t>219
93
54</t>
  </si>
  <si>
    <t>90
_____
124</t>
  </si>
  <si>
    <t>1657
952
519</t>
  </si>
  <si>
    <t>1080
_____
551</t>
  </si>
  <si>
    <t>26
_____
2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</si>
  <si>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</si>
  <si>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0,18
88
48</t>
  </si>
  <si>
    <t>1456
_____
6949,09</t>
  </si>
  <si>
    <t>1563
271
158</t>
  </si>
  <si>
    <t>262
_____
1251</t>
  </si>
  <si>
    <t>50
_____
1</t>
  </si>
  <si>
    <t>8978
2780
1516</t>
  </si>
  <si>
    <t>3145
_____
5556</t>
  </si>
  <si>
    <t>277
_____
14</t>
  </si>
  <si>
    <t>0,19
88
48</t>
  </si>
  <si>
    <t>192
182
106</t>
  </si>
  <si>
    <t>177
_____
14</t>
  </si>
  <si>
    <t>2183
1864
1017</t>
  </si>
  <si>
    <t>2118
_____
59</t>
  </si>
  <si>
    <t>ТСЦ-302-1832
Кран шаровой муфтовый 11Б27П1, диаметром: 20 мм
шт.</t>
  </si>
  <si>
    <t>7
88
48</t>
  </si>
  <si>
    <t xml:space="preserve">
_____
43,5</t>
  </si>
  <si>
    <t xml:space="preserve">
_____
305</t>
  </si>
  <si>
    <t xml:space="preserve">
_____
885</t>
  </si>
  <si>
    <t>ТСЦ-302-1266
Головка вентильная проходные муфтовые: 15Б1БК для воды и пара давлением 1,6 МПа (16 кгс/см2), диаметром 20 мм
(Головка вентильная ПЗ=0,5 (ОЗП=0,5; ЭМ=0,5 к расх.; ЗПМ=0,5; МАТ=0,5 к расх.; ТЗ=0,5; ТЗМ=0,5))
шт.</t>
  </si>
  <si>
    <t>12
88
48</t>
  </si>
  <si>
    <t xml:space="preserve">
_____
12,45</t>
  </si>
  <si>
    <t xml:space="preserve">
_____
771</t>
  </si>
  <si>
    <t>кв.25</t>
  </si>
  <si>
    <t>0,79
63
40</t>
  </si>
  <si>
    <t>11
8
6</t>
  </si>
  <si>
    <t>130
82
52</t>
  </si>
  <si>
    <t>Итого прямые затраты по акту</t>
  </si>
  <si>
    <t>1879
_____
5393</t>
  </si>
  <si>
    <t>448
_____
18</t>
  </si>
  <si>
    <t>22537
_____
21906</t>
  </si>
  <si>
    <t>2371
_____
237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</si>
  <si>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</si>
  <si>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</si>
  <si>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</si>
  <si>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</si>
  <si>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</si>
  <si>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</si>
  <si>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</si>
  <si>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</si>
  <si>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</si>
  <si>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</si>
  <si>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</si>
  <si>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</si>
  <si>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</si>
  <si>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</si>
  <si>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</si>
  <si>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</si>
  <si>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</si>
  <si>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</si>
  <si>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</si>
  <si>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</si>
  <si>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</si>
  <si>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</si>
  <si>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</si>
  <si>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</si>
  <si>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</si>
  <si>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</si>
  <si>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</si>
  <si>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</si>
  <si>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</si>
  <si>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</si>
  <si>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</si>
  <si>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</si>
  <si>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</si>
  <si>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</si>
  <si>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</si>
  <si>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</si>
  <si>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</si>
  <si>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</si>
  <si>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</si>
  <si>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</si>
  <si>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</si>
  <si>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</si>
  <si>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</si>
  <si>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</si>
  <si>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</si>
  <si>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</si>
  <si>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</si>
  <si>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</si>
  <si>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</si>
  <si>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</si>
  <si>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</si>
  <si>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</si>
  <si>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</si>
  <si>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</si>
  <si>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</si>
  <si>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</si>
  <si>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</si>
  <si>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</si>
  <si>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</si>
  <si>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</si>
  <si>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</si>
  <si>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</si>
  <si>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</si>
  <si>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</si>
  <si>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</si>
  <si>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</si>
  <si>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</si>
  <si>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</si>
  <si>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</si>
  <si>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</si>
  <si>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</si>
  <si>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</si>
  <si>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</si>
  <si>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</si>
  <si>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</si>
  <si>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</si>
  <si>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</si>
  <si>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</si>
  <si>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</si>
  <si>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</si>
  <si>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</si>
  <si>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</si>
  <si>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</si>
  <si>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</si>
  <si>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</si>
  <si>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</si>
  <si>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</si>
  <si>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</si>
  <si>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</si>
  <si>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</si>
  <si>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</si>
  <si>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</si>
  <si>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</si>
  <si>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</si>
  <si>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</si>
  <si>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</si>
  <si>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</si>
  <si>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</si>
  <si>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</si>
  <si>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</si>
  <si>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</si>
  <si>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</si>
  <si>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</si>
  <si>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</si>
  <si>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</si>
  <si>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</si>
  <si>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</si>
  <si>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</si>
  <si>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</si>
  <si>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</si>
  <si>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</si>
  <si>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</si>
  <si>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</si>
  <si>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</si>
  <si>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</si>
  <si>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</si>
  <si>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</si>
  <si>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</si>
  <si>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</si>
  <si>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</si>
  <si>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</si>
  <si>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</si>
  <si>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</si>
  <si>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</si>
  <si>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</si>
  <si>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</si>
  <si>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</si>
  <si>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</si>
  <si>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</si>
  <si>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</si>
  <si>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</si>
  <si>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</si>
  <si>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</si>
  <si>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</si>
  <si>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</si>
  <si>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</si>
  <si>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</si>
  <si>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</si>
  <si>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</si>
  <si>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</si>
  <si>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</si>
  <si>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</si>
  <si>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</si>
  <si>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</si>
  <si>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</si>
  <si>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</si>
  <si>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</si>
  <si>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</si>
  <si>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</si>
  <si>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</si>
  <si>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</si>
  <si>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</si>
  <si>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</si>
  <si>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</si>
  <si>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</si>
  <si>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</si>
  <si>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</si>
  <si>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</si>
  <si>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</si>
  <si>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</si>
  <si>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</si>
  <si>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103-0022</t>
  </si>
  <si>
    <t>Трубы стальные сварные водогазопроводные с резьбой черные обыкновенные (неоцинкованные), диаметр условного прохода: 100 мм, толщина стенки 4,5 мм</t>
  </si>
  <si>
    <t xml:space="preserve">90,1
</t>
  </si>
  <si>
    <t xml:space="preserve">398,34
</t>
  </si>
  <si>
    <t>МТРиЭ ЧО, Пост.от 14.05.2015 г. №19/1, п.183*12.2/1000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</si>
  <si>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</si>
  <si>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</si>
  <si>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</si>
  <si>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</si>
  <si>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</si>
  <si>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</si>
  <si>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</si>
  <si>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</si>
  <si>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</si>
  <si>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</si>
  <si>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</si>
  <si>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</si>
  <si>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</si>
  <si>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</si>
  <si>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</si>
  <si>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</si>
  <si>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</si>
  <si>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</si>
  <si>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</si>
  <si>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</si>
  <si>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</si>
  <si>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</si>
  <si>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</si>
  <si>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</si>
  <si>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</si>
  <si>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</si>
  <si>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</si>
  <si>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ТСЦ-301-1224</t>
  </si>
  <si>
    <t>Крепления для трубопроводов: кронштейны, планки, хомуты</t>
  </si>
  <si>
    <t xml:space="preserve">13,2
</t>
  </si>
  <si>
    <t xml:space="preserve">82,09
</t>
  </si>
  <si>
    <t>ТСЦ-302-1237</t>
  </si>
  <si>
    <t>ТСЦ-302-1266</t>
  </si>
  <si>
    <t>...</t>
  </si>
  <si>
    <t xml:space="preserve">24,9
</t>
  </si>
  <si>
    <t xml:space="preserve">128,54
</t>
  </si>
  <si>
    <t xml:space="preserve">   - Вентили проходные муфтовые: 15Б1БК для воды и пара давлением 1,6 МПа (16 кгс/см2), диаметром 20 мм</t>
  </si>
  <si>
    <t xml:space="preserve">   - Головка вентильная проходные муфтовые: 15Б1БК для воды и пара давлением 1,6 МПа (16 кгс/см2), диаметром 20 мм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</si>
  <si>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</si>
  <si>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</si>
  <si>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</si>
  <si>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</si>
  <si>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ТСЦ-507-0723</t>
  </si>
  <si>
    <t>Заглушка полиэтиленовая с удлиненным хвостовиком SDR 11, диаметр: 110 мм (ТУ2248-001-18425183-01)</t>
  </si>
  <si>
    <t xml:space="preserve">103,75
</t>
  </si>
  <si>
    <t xml:space="preserve">251,04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</si>
  <si>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</si>
  <si>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</si>
  <si>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</si>
  <si>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</si>
  <si>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</si>
  <si>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</si>
  <si>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</si>
  <si>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</si>
  <si>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</si>
  <si>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</si>
  <si>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</si>
  <si>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</si>
  <si>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</si>
  <si>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</si>
  <si>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</si>
  <si>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</si>
  <si>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</si>
  <si>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ул.Школьная, дом №8А</t>
  </si>
  <si>
    <t>О ПРИЕМКЕ ВЫПОЛНЕННЫХ РАБОТ за Январь-сентябрь 2015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</si>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</sst>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7" fillId="0" borderId="17" xfId="23" applyNumberFormat="1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3"/>
  <sheetViews>
    <sheetView showGridLines="0" tabSelected="1" topLeftCell="E10" workbookViewId="0">
      <selection activeCell="AE22" sqref="AE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554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170.41</v>
      </c>
      <c r="X14" s="27">
        <v>170.41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1.6</v>
      </c>
      <c r="X15" s="27">
        <v>1.6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 x14ac:dyDescent="0.2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4">
        <v>1</v>
      </c>
      <c r="I19" s="135"/>
      <c r="J19" s="170">
        <v>42340</v>
      </c>
      <c r="K19" s="136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1" t="s">
        <v>38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7" s="33" customFormat="1" ht="15.6" x14ac:dyDescent="0.3">
      <c r="B22" s="141" t="s">
        <v>555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7" s="29" customFormat="1" ht="11.4" x14ac:dyDescent="0.2">
      <c r="B23" s="142" t="s">
        <v>556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2:27" s="34" customFormat="1" ht="11.4" x14ac:dyDescent="0.2">
      <c r="B24" s="151" t="s">
        <v>4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8" t="s">
        <v>20</v>
      </c>
      <c r="I26" s="149"/>
      <c r="J26" s="150"/>
      <c r="K26" s="148" t="s">
        <v>21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7">
        <f>11863.45/1000</f>
        <v>11.86345</v>
      </c>
      <c r="I27" s="138"/>
      <c r="J27" s="35" t="s">
        <v>6</v>
      </c>
      <c r="K27" s="139">
        <f>82093.98/1000</f>
        <v>82.093980000000002</v>
      </c>
      <c r="L27" s="140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7">
        <f>0/1000</f>
        <v>0</v>
      </c>
      <c r="I28" s="138"/>
      <c r="J28" s="35" t="s">
        <v>6</v>
      </c>
      <c r="K28" s="139">
        <f>0/1000</f>
        <v>0</v>
      </c>
      <c r="L28" s="140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7">
        <f>0/1000</f>
        <v>0</v>
      </c>
      <c r="I29" s="138"/>
      <c r="J29" s="35" t="s">
        <v>6</v>
      </c>
      <c r="K29" s="139">
        <f>0/1000</f>
        <v>0</v>
      </c>
      <c r="L29" s="140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7">
        <f>(W14+W15)/1000</f>
        <v>0.17201</v>
      </c>
      <c r="I30" s="138"/>
      <c r="J30" s="35" t="s">
        <v>8</v>
      </c>
      <c r="K30" s="139">
        <f>(X14+X15)/1000</f>
        <v>0.17201</v>
      </c>
      <c r="L30" s="140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1897</v>
      </c>
      <c r="Z30" s="71">
        <v>1865</v>
      </c>
      <c r="AA30" s="71">
        <v>1142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7">
        <f>1897/1000</f>
        <v>1.897</v>
      </c>
      <c r="I31" s="138"/>
      <c r="J31" s="35" t="s">
        <v>6</v>
      </c>
      <c r="K31" s="139">
        <f>22774/1000</f>
        <v>22.774000000000001</v>
      </c>
      <c r="L31" s="140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22774</v>
      </c>
      <c r="Z31" s="72">
        <v>19114</v>
      </c>
      <c r="AA31" s="72">
        <v>10954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1" t="s">
        <v>60</v>
      </c>
      <c r="B36" s="122"/>
      <c r="C36" s="125" t="s">
        <v>11</v>
      </c>
      <c r="D36" s="125" t="s">
        <v>12</v>
      </c>
      <c r="E36" s="145" t="s">
        <v>13</v>
      </c>
      <c r="F36" s="146"/>
      <c r="G36" s="147"/>
      <c r="H36" s="145" t="s">
        <v>14</v>
      </c>
      <c r="I36" s="146"/>
      <c r="J36" s="147"/>
      <c r="K36" s="145" t="s">
        <v>15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 x14ac:dyDescent="0.3">
      <c r="A37" s="125" t="s">
        <v>61</v>
      </c>
      <c r="B37" s="123" t="s">
        <v>62</v>
      </c>
      <c r="C37" s="152"/>
      <c r="D37" s="152"/>
      <c r="E37" s="143" t="s">
        <v>2</v>
      </c>
      <c r="F37" s="47" t="s">
        <v>16</v>
      </c>
      <c r="G37" s="47" t="s">
        <v>17</v>
      </c>
      <c r="H37" s="143" t="s">
        <v>2</v>
      </c>
      <c r="I37" s="47" t="s">
        <v>16</v>
      </c>
      <c r="J37" s="47" t="s">
        <v>17</v>
      </c>
      <c r="K37" s="14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6"/>
      <c r="B38" s="124"/>
      <c r="C38" s="126"/>
      <c r="D38" s="126"/>
      <c r="E38" s="144"/>
      <c r="F38" s="47" t="s">
        <v>18</v>
      </c>
      <c r="G38" s="47" t="s">
        <v>19</v>
      </c>
      <c r="H38" s="144"/>
      <c r="I38" s="47" t="s">
        <v>18</v>
      </c>
      <c r="J38" s="47" t="s">
        <v>19</v>
      </c>
      <c r="K38" s="14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9" t="s">
        <v>70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45" customHeight="1" x14ac:dyDescent="0.25">
      <c r="A41" s="117" t="s">
        <v>71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68.400000000000006" x14ac:dyDescent="0.25">
      <c r="A42" s="80">
        <v>1</v>
      </c>
      <c r="B42" s="81">
        <v>1</v>
      </c>
      <c r="C42" s="82" t="s">
        <v>72</v>
      </c>
      <c r="D42" s="83" t="s">
        <v>73</v>
      </c>
      <c r="E42" s="84">
        <v>3.95</v>
      </c>
      <c r="F42" s="85">
        <v>3.95</v>
      </c>
      <c r="G42" s="84"/>
      <c r="H42" s="84"/>
      <c r="I42" s="84"/>
      <c r="J42" s="84"/>
      <c r="K42" s="84" t="s">
        <v>74</v>
      </c>
      <c r="L42" s="85">
        <v>6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18.45" customHeight="1" x14ac:dyDescent="0.25">
      <c r="A43" s="117" t="s">
        <v>76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ht="57" x14ac:dyDescent="0.25">
      <c r="A44" s="80">
        <v>2</v>
      </c>
      <c r="B44" s="81">
        <v>2</v>
      </c>
      <c r="C44" s="82" t="s">
        <v>77</v>
      </c>
      <c r="D44" s="83" t="s">
        <v>78</v>
      </c>
      <c r="E44" s="84">
        <v>508.07</v>
      </c>
      <c r="F44" s="85" t="s">
        <v>79</v>
      </c>
      <c r="G44" s="84">
        <v>1.03</v>
      </c>
      <c r="H44" s="84" t="s">
        <v>80</v>
      </c>
      <c r="I44" s="84" t="s">
        <v>81</v>
      </c>
      <c r="J44" s="84"/>
      <c r="K44" s="84" t="s">
        <v>82</v>
      </c>
      <c r="L44" s="85" t="s">
        <v>83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>
        <v>1</v>
      </c>
    </row>
    <row r="45" spans="1:22" ht="18.45" customHeight="1" x14ac:dyDescent="0.25">
      <c r="A45" s="117" t="s">
        <v>84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57" x14ac:dyDescent="0.25">
      <c r="A46" s="80">
        <v>3</v>
      </c>
      <c r="B46" s="81">
        <v>3</v>
      </c>
      <c r="C46" s="82" t="s">
        <v>77</v>
      </c>
      <c r="D46" s="83" t="s">
        <v>78</v>
      </c>
      <c r="E46" s="84">
        <v>508.07</v>
      </c>
      <c r="F46" s="85" t="s">
        <v>79</v>
      </c>
      <c r="G46" s="84">
        <v>1.03</v>
      </c>
      <c r="H46" s="84" t="s">
        <v>80</v>
      </c>
      <c r="I46" s="84" t="s">
        <v>81</v>
      </c>
      <c r="J46" s="84"/>
      <c r="K46" s="84" t="s">
        <v>82</v>
      </c>
      <c r="L46" s="85" t="s">
        <v>83</v>
      </c>
      <c r="M46" s="85"/>
      <c r="N46" s="85" t="s">
        <v>75</v>
      </c>
      <c r="O46" s="85"/>
      <c r="P46" s="85"/>
      <c r="Q46" s="85"/>
      <c r="R46" s="85"/>
      <c r="S46" s="85"/>
      <c r="T46" s="85"/>
      <c r="U46" s="85"/>
      <c r="V46" s="85">
        <v>1</v>
      </c>
    </row>
    <row r="47" spans="1:22" ht="18.45" customHeight="1" x14ac:dyDescent="0.25">
      <c r="A47" s="117" t="s">
        <v>85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68.400000000000006" x14ac:dyDescent="0.25">
      <c r="A48" s="80">
        <v>4</v>
      </c>
      <c r="B48" s="81">
        <v>4</v>
      </c>
      <c r="C48" s="82" t="s">
        <v>86</v>
      </c>
      <c r="D48" s="83" t="s">
        <v>87</v>
      </c>
      <c r="E48" s="84">
        <v>13.69</v>
      </c>
      <c r="F48" s="85">
        <v>13.69</v>
      </c>
      <c r="G48" s="84"/>
      <c r="H48" s="84" t="s">
        <v>88</v>
      </c>
      <c r="I48" s="84">
        <v>14</v>
      </c>
      <c r="J48" s="84"/>
      <c r="K48" s="84" t="s">
        <v>89</v>
      </c>
      <c r="L48" s="85">
        <v>164</v>
      </c>
      <c r="M48" s="85"/>
      <c r="N48" s="85" t="s">
        <v>75</v>
      </c>
      <c r="O48" s="85"/>
      <c r="P48" s="85"/>
      <c r="Q48" s="85"/>
      <c r="R48" s="85"/>
      <c r="S48" s="85"/>
      <c r="T48" s="85"/>
      <c r="U48" s="85"/>
      <c r="V48" s="85"/>
    </row>
    <row r="49" spans="1:22" ht="18.45" customHeight="1" x14ac:dyDescent="0.25">
      <c r="A49" s="117" t="s">
        <v>90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ht="68.400000000000006" x14ac:dyDescent="0.25">
      <c r="A50" s="80">
        <v>5</v>
      </c>
      <c r="B50" s="81">
        <v>5</v>
      </c>
      <c r="C50" s="82" t="s">
        <v>86</v>
      </c>
      <c r="D50" s="83" t="s">
        <v>91</v>
      </c>
      <c r="E50" s="84">
        <v>13.69</v>
      </c>
      <c r="F50" s="85">
        <v>13.69</v>
      </c>
      <c r="G50" s="84"/>
      <c r="H50" s="84" t="s">
        <v>92</v>
      </c>
      <c r="I50" s="84">
        <v>7</v>
      </c>
      <c r="J50" s="84"/>
      <c r="K50" s="84" t="s">
        <v>93</v>
      </c>
      <c r="L50" s="85">
        <v>82</v>
      </c>
      <c r="M50" s="85"/>
      <c r="N50" s="85" t="s">
        <v>75</v>
      </c>
      <c r="O50" s="85"/>
      <c r="P50" s="85"/>
      <c r="Q50" s="85"/>
      <c r="R50" s="85"/>
      <c r="S50" s="85"/>
      <c r="T50" s="85"/>
      <c r="U50" s="85"/>
      <c r="V50" s="85"/>
    </row>
    <row r="51" spans="1:22" ht="79.8" x14ac:dyDescent="0.25">
      <c r="A51" s="80">
        <v>6</v>
      </c>
      <c r="B51" s="81">
        <v>6</v>
      </c>
      <c r="C51" s="82" t="s">
        <v>94</v>
      </c>
      <c r="D51" s="83" t="s">
        <v>95</v>
      </c>
      <c r="E51" s="84">
        <v>2435.67</v>
      </c>
      <c r="F51" s="85" t="s">
        <v>96</v>
      </c>
      <c r="G51" s="84" t="s">
        <v>97</v>
      </c>
      <c r="H51" s="84" t="s">
        <v>98</v>
      </c>
      <c r="I51" s="84" t="s">
        <v>99</v>
      </c>
      <c r="J51" s="84">
        <v>1</v>
      </c>
      <c r="K51" s="84" t="s">
        <v>100</v>
      </c>
      <c r="L51" s="85" t="s">
        <v>101</v>
      </c>
      <c r="M51" s="85"/>
      <c r="N51" s="85" t="s">
        <v>75</v>
      </c>
      <c r="O51" s="85"/>
      <c r="P51" s="85"/>
      <c r="Q51" s="85"/>
      <c r="R51" s="85"/>
      <c r="S51" s="85"/>
      <c r="T51" s="85"/>
      <c r="U51" s="85"/>
      <c r="V51" s="85">
        <v>3</v>
      </c>
    </row>
    <row r="52" spans="1:22" ht="68.400000000000006" x14ac:dyDescent="0.25">
      <c r="A52" s="80">
        <v>7</v>
      </c>
      <c r="B52" s="81">
        <v>7</v>
      </c>
      <c r="C52" s="82" t="s">
        <v>102</v>
      </c>
      <c r="D52" s="83" t="s">
        <v>95</v>
      </c>
      <c r="E52" s="84">
        <v>2250.2399999999998</v>
      </c>
      <c r="F52" s="85" t="s">
        <v>103</v>
      </c>
      <c r="G52" s="84" t="s">
        <v>104</v>
      </c>
      <c r="H52" s="84" t="s">
        <v>105</v>
      </c>
      <c r="I52" s="84" t="s">
        <v>106</v>
      </c>
      <c r="J52" s="84"/>
      <c r="K52" s="84" t="s">
        <v>107</v>
      </c>
      <c r="L52" s="85" t="s">
        <v>108</v>
      </c>
      <c r="M52" s="85"/>
      <c r="N52" s="85" t="s">
        <v>75</v>
      </c>
      <c r="O52" s="85"/>
      <c r="P52" s="85"/>
      <c r="Q52" s="85"/>
      <c r="R52" s="85"/>
      <c r="S52" s="85"/>
      <c r="T52" s="85"/>
      <c r="U52" s="85"/>
      <c r="V52" s="85"/>
    </row>
    <row r="53" spans="1:22" ht="68.400000000000006" x14ac:dyDescent="0.25">
      <c r="A53" s="80">
        <v>8</v>
      </c>
      <c r="B53" s="81">
        <v>8</v>
      </c>
      <c r="C53" s="82" t="s">
        <v>109</v>
      </c>
      <c r="D53" s="83" t="s">
        <v>110</v>
      </c>
      <c r="E53" s="84">
        <v>1010.59</v>
      </c>
      <c r="F53" s="85" t="s">
        <v>111</v>
      </c>
      <c r="G53" s="84">
        <v>5.16</v>
      </c>
      <c r="H53" s="84" t="s">
        <v>112</v>
      </c>
      <c r="I53" s="84" t="s">
        <v>113</v>
      </c>
      <c r="J53" s="84"/>
      <c r="K53" s="84" t="s">
        <v>114</v>
      </c>
      <c r="L53" s="85" t="s">
        <v>115</v>
      </c>
      <c r="M53" s="85"/>
      <c r="N53" s="85" t="s">
        <v>75</v>
      </c>
      <c r="O53" s="85"/>
      <c r="P53" s="85"/>
      <c r="Q53" s="85"/>
      <c r="R53" s="85"/>
      <c r="S53" s="85"/>
      <c r="T53" s="85"/>
      <c r="U53" s="85"/>
      <c r="V53" s="85">
        <v>1</v>
      </c>
    </row>
    <row r="54" spans="1:22" ht="57" x14ac:dyDescent="0.25">
      <c r="A54" s="80">
        <v>9</v>
      </c>
      <c r="B54" s="81">
        <v>9</v>
      </c>
      <c r="C54" s="82" t="s">
        <v>116</v>
      </c>
      <c r="D54" s="83" t="s">
        <v>117</v>
      </c>
      <c r="E54" s="84">
        <v>24.9</v>
      </c>
      <c r="F54" s="85" t="s">
        <v>118</v>
      </c>
      <c r="G54" s="84"/>
      <c r="H54" s="84">
        <v>50</v>
      </c>
      <c r="I54" s="84" t="s">
        <v>119</v>
      </c>
      <c r="J54" s="84"/>
      <c r="K54" s="84">
        <v>257</v>
      </c>
      <c r="L54" s="85" t="s">
        <v>120</v>
      </c>
      <c r="M54" s="85"/>
      <c r="N54" s="85" t="s">
        <v>121</v>
      </c>
      <c r="O54" s="85"/>
      <c r="P54" s="85"/>
      <c r="Q54" s="85"/>
      <c r="R54" s="85"/>
      <c r="S54" s="85"/>
      <c r="T54" s="85"/>
      <c r="U54" s="85"/>
      <c r="V54" s="85"/>
    </row>
    <row r="55" spans="1:22" ht="18.45" customHeight="1" x14ac:dyDescent="0.25">
      <c r="A55" s="117" t="s">
        <v>122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ht="79.8" x14ac:dyDescent="0.25">
      <c r="A56" s="80">
        <v>10</v>
      </c>
      <c r="B56" s="81">
        <v>10</v>
      </c>
      <c r="C56" s="82" t="s">
        <v>123</v>
      </c>
      <c r="D56" s="83" t="s">
        <v>124</v>
      </c>
      <c r="E56" s="84">
        <v>1078.74</v>
      </c>
      <c r="F56" s="85" t="s">
        <v>125</v>
      </c>
      <c r="G56" s="84">
        <v>195.41</v>
      </c>
      <c r="H56" s="84"/>
      <c r="I56" s="84"/>
      <c r="J56" s="84"/>
      <c r="K56" s="84" t="s">
        <v>126</v>
      </c>
      <c r="L56" s="85">
        <v>2</v>
      </c>
      <c r="M56" s="85"/>
      <c r="N56" s="85" t="s">
        <v>75</v>
      </c>
      <c r="O56" s="85"/>
      <c r="P56" s="85"/>
      <c r="Q56" s="85"/>
      <c r="R56" s="85"/>
      <c r="S56" s="85"/>
      <c r="T56" s="85"/>
      <c r="U56" s="85"/>
      <c r="V56" s="85"/>
    </row>
    <row r="57" spans="1:22" ht="34.200000000000003" x14ac:dyDescent="0.25">
      <c r="A57" s="80">
        <v>11</v>
      </c>
      <c r="B57" s="81">
        <v>11</v>
      </c>
      <c r="C57" s="82" t="s">
        <v>127</v>
      </c>
      <c r="D57" s="83" t="s">
        <v>128</v>
      </c>
      <c r="E57" s="84">
        <v>26.3</v>
      </c>
      <c r="F57" s="85" t="s">
        <v>129</v>
      </c>
      <c r="G57" s="84"/>
      <c r="H57" s="84">
        <v>5</v>
      </c>
      <c r="I57" s="84" t="s">
        <v>130</v>
      </c>
      <c r="J57" s="84"/>
      <c r="K57" s="84">
        <v>24</v>
      </c>
      <c r="L57" s="85" t="s">
        <v>131</v>
      </c>
      <c r="M57" s="85"/>
      <c r="N57" s="85" t="s">
        <v>121</v>
      </c>
      <c r="O57" s="85"/>
      <c r="P57" s="85"/>
      <c r="Q57" s="85"/>
      <c r="R57" s="85"/>
      <c r="S57" s="85"/>
      <c r="T57" s="85"/>
      <c r="U57" s="85"/>
      <c r="V57" s="85"/>
    </row>
    <row r="58" spans="1:22" ht="34.200000000000003" x14ac:dyDescent="0.25">
      <c r="A58" s="86">
        <v>12</v>
      </c>
      <c r="B58" s="87">
        <v>12</v>
      </c>
      <c r="C58" s="88" t="s">
        <v>132</v>
      </c>
      <c r="D58" s="89" t="s">
        <v>133</v>
      </c>
      <c r="E58" s="90">
        <v>12.12</v>
      </c>
      <c r="F58" s="91" t="s">
        <v>134</v>
      </c>
      <c r="G58" s="90"/>
      <c r="H58" s="90">
        <v>1</v>
      </c>
      <c r="I58" s="90" t="s">
        <v>135</v>
      </c>
      <c r="J58" s="90"/>
      <c r="K58" s="90">
        <v>6</v>
      </c>
      <c r="L58" s="91" t="s">
        <v>136</v>
      </c>
      <c r="M58" s="91"/>
      <c r="N58" s="91" t="s">
        <v>121</v>
      </c>
      <c r="O58" s="91"/>
      <c r="P58" s="91"/>
      <c r="Q58" s="91"/>
      <c r="R58" s="91"/>
      <c r="S58" s="91"/>
      <c r="T58" s="91"/>
      <c r="U58" s="91"/>
      <c r="V58" s="91"/>
    </row>
    <row r="59" spans="1:22" ht="19.350000000000001" customHeight="1" x14ac:dyDescent="0.25">
      <c r="A59" s="119" t="s">
        <v>137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</row>
    <row r="60" spans="1:22" ht="18.45" customHeight="1" x14ac:dyDescent="0.25">
      <c r="A60" s="117" t="s">
        <v>138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2" ht="57" x14ac:dyDescent="0.25">
      <c r="A61" s="80">
        <v>13</v>
      </c>
      <c r="B61" s="81">
        <v>13</v>
      </c>
      <c r="C61" s="82" t="s">
        <v>77</v>
      </c>
      <c r="D61" s="83" t="s">
        <v>78</v>
      </c>
      <c r="E61" s="84">
        <v>508.07</v>
      </c>
      <c r="F61" s="85" t="s">
        <v>79</v>
      </c>
      <c r="G61" s="84">
        <v>1.03</v>
      </c>
      <c r="H61" s="84" t="s">
        <v>80</v>
      </c>
      <c r="I61" s="84" t="s">
        <v>81</v>
      </c>
      <c r="J61" s="84"/>
      <c r="K61" s="84" t="s">
        <v>82</v>
      </c>
      <c r="L61" s="85" t="s">
        <v>83</v>
      </c>
      <c r="M61" s="85"/>
      <c r="N61" s="85" t="s">
        <v>75</v>
      </c>
      <c r="O61" s="85"/>
      <c r="P61" s="85"/>
      <c r="Q61" s="85"/>
      <c r="R61" s="85"/>
      <c r="S61" s="85"/>
      <c r="T61" s="85"/>
      <c r="U61" s="85"/>
      <c r="V61" s="85">
        <v>1</v>
      </c>
    </row>
    <row r="62" spans="1:22" ht="18.45" customHeight="1" x14ac:dyDescent="0.25">
      <c r="A62" s="117" t="s">
        <v>139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ht="57" x14ac:dyDescent="0.25">
      <c r="A63" s="80">
        <v>14</v>
      </c>
      <c r="B63" s="81">
        <v>14</v>
      </c>
      <c r="C63" s="82" t="s">
        <v>77</v>
      </c>
      <c r="D63" s="83" t="s">
        <v>78</v>
      </c>
      <c r="E63" s="84">
        <v>508.07</v>
      </c>
      <c r="F63" s="85" t="s">
        <v>79</v>
      </c>
      <c r="G63" s="84">
        <v>1.03</v>
      </c>
      <c r="H63" s="84" t="s">
        <v>80</v>
      </c>
      <c r="I63" s="84" t="s">
        <v>81</v>
      </c>
      <c r="J63" s="84"/>
      <c r="K63" s="84" t="s">
        <v>82</v>
      </c>
      <c r="L63" s="85" t="s">
        <v>83</v>
      </c>
      <c r="M63" s="85"/>
      <c r="N63" s="85" t="s">
        <v>75</v>
      </c>
      <c r="O63" s="85"/>
      <c r="P63" s="85"/>
      <c r="Q63" s="85"/>
      <c r="R63" s="85"/>
      <c r="S63" s="85"/>
      <c r="T63" s="85"/>
      <c r="U63" s="85"/>
      <c r="V63" s="85">
        <v>1</v>
      </c>
    </row>
    <row r="64" spans="1:22" ht="68.400000000000006" x14ac:dyDescent="0.25">
      <c r="A64" s="80">
        <v>15</v>
      </c>
      <c r="B64" s="81">
        <v>15</v>
      </c>
      <c r="C64" s="82" t="s">
        <v>140</v>
      </c>
      <c r="D64" s="83" t="s">
        <v>141</v>
      </c>
      <c r="E64" s="84">
        <v>5.36</v>
      </c>
      <c r="F64" s="85">
        <v>2.16</v>
      </c>
      <c r="G64" s="84" t="s">
        <v>142</v>
      </c>
      <c r="H64" s="84" t="s">
        <v>143</v>
      </c>
      <c r="I64" s="84">
        <v>216</v>
      </c>
      <c r="J64" s="84" t="s">
        <v>144</v>
      </c>
      <c r="K64" s="84" t="s">
        <v>145</v>
      </c>
      <c r="L64" s="85">
        <v>2589</v>
      </c>
      <c r="M64" s="85"/>
      <c r="N64" s="85" t="s">
        <v>75</v>
      </c>
      <c r="O64" s="85"/>
      <c r="P64" s="85"/>
      <c r="Q64" s="85"/>
      <c r="R64" s="85"/>
      <c r="S64" s="85"/>
      <c r="T64" s="85"/>
      <c r="U64" s="85"/>
      <c r="V64" s="85" t="s">
        <v>146</v>
      </c>
    </row>
    <row r="65" spans="1:22" ht="34.200000000000003" x14ac:dyDescent="0.25">
      <c r="A65" s="80">
        <v>16</v>
      </c>
      <c r="B65" s="81">
        <v>16</v>
      </c>
      <c r="C65" s="82" t="s">
        <v>147</v>
      </c>
      <c r="D65" s="83" t="s">
        <v>148</v>
      </c>
      <c r="E65" s="84">
        <v>11011</v>
      </c>
      <c r="F65" s="85" t="s">
        <v>149</v>
      </c>
      <c r="G65" s="84"/>
      <c r="H65" s="84">
        <v>110</v>
      </c>
      <c r="I65" s="84" t="s">
        <v>150</v>
      </c>
      <c r="J65" s="84"/>
      <c r="K65" s="84">
        <v>30</v>
      </c>
      <c r="L65" s="85" t="s">
        <v>151</v>
      </c>
      <c r="M65" s="85"/>
      <c r="N65" s="85" t="s">
        <v>121</v>
      </c>
      <c r="O65" s="85"/>
      <c r="P65" s="85"/>
      <c r="Q65" s="85"/>
      <c r="R65" s="85"/>
      <c r="S65" s="85"/>
      <c r="T65" s="85"/>
      <c r="U65" s="85"/>
      <c r="V65" s="85"/>
    </row>
    <row r="66" spans="1:22" ht="18.45" customHeight="1" x14ac:dyDescent="0.25">
      <c r="A66" s="117" t="s">
        <v>84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</row>
    <row r="67" spans="1:22" ht="57" x14ac:dyDescent="0.25">
      <c r="A67" s="86">
        <v>17</v>
      </c>
      <c r="B67" s="87">
        <v>17</v>
      </c>
      <c r="C67" s="88" t="s">
        <v>77</v>
      </c>
      <c r="D67" s="89" t="s">
        <v>78</v>
      </c>
      <c r="E67" s="90">
        <v>508.07</v>
      </c>
      <c r="F67" s="91" t="s">
        <v>79</v>
      </c>
      <c r="G67" s="90">
        <v>1.03</v>
      </c>
      <c r="H67" s="90" t="s">
        <v>80</v>
      </c>
      <c r="I67" s="90" t="s">
        <v>81</v>
      </c>
      <c r="J67" s="90"/>
      <c r="K67" s="90" t="s">
        <v>82</v>
      </c>
      <c r="L67" s="91" t="s">
        <v>83</v>
      </c>
      <c r="M67" s="91"/>
      <c r="N67" s="91" t="s">
        <v>75</v>
      </c>
      <c r="O67" s="91"/>
      <c r="P67" s="91"/>
      <c r="Q67" s="91"/>
      <c r="R67" s="91"/>
      <c r="S67" s="91"/>
      <c r="T67" s="91"/>
      <c r="U67" s="91"/>
      <c r="V67" s="91">
        <v>1</v>
      </c>
    </row>
    <row r="68" spans="1:22" ht="19.350000000000001" customHeight="1" x14ac:dyDescent="0.25">
      <c r="A68" s="119" t="s">
        <v>152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</row>
    <row r="69" spans="1:22" ht="18.45" customHeight="1" x14ac:dyDescent="0.25">
      <c r="A69" s="117" t="s">
        <v>153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1:22" ht="79.8" x14ac:dyDescent="0.25">
      <c r="A70" s="80">
        <v>18</v>
      </c>
      <c r="B70" s="81">
        <v>18</v>
      </c>
      <c r="C70" s="82" t="s">
        <v>154</v>
      </c>
      <c r="D70" s="83" t="s">
        <v>110</v>
      </c>
      <c r="E70" s="84">
        <v>1324.08</v>
      </c>
      <c r="F70" s="85" t="s">
        <v>155</v>
      </c>
      <c r="G70" s="84" t="s">
        <v>156</v>
      </c>
      <c r="H70" s="84" t="s">
        <v>157</v>
      </c>
      <c r="I70" s="84" t="s">
        <v>158</v>
      </c>
      <c r="J70" s="84">
        <v>1</v>
      </c>
      <c r="K70" s="84" t="s">
        <v>159</v>
      </c>
      <c r="L70" s="85" t="s">
        <v>160</v>
      </c>
      <c r="M70" s="85"/>
      <c r="N70" s="85" t="s">
        <v>75</v>
      </c>
      <c r="O70" s="85"/>
      <c r="P70" s="85"/>
      <c r="Q70" s="85"/>
      <c r="R70" s="85"/>
      <c r="S70" s="85"/>
      <c r="T70" s="85"/>
      <c r="U70" s="85"/>
      <c r="V70" s="85" t="s">
        <v>161</v>
      </c>
    </row>
    <row r="71" spans="1:22" ht="45.6" x14ac:dyDescent="0.25">
      <c r="A71" s="80">
        <v>19</v>
      </c>
      <c r="B71" s="81">
        <v>19</v>
      </c>
      <c r="C71" s="82" t="s">
        <v>162</v>
      </c>
      <c r="D71" s="83" t="s">
        <v>163</v>
      </c>
      <c r="E71" s="84">
        <v>13.2</v>
      </c>
      <c r="F71" s="85" t="s">
        <v>164</v>
      </c>
      <c r="G71" s="84"/>
      <c r="H71" s="84">
        <v>13</v>
      </c>
      <c r="I71" s="84" t="s">
        <v>165</v>
      </c>
      <c r="J71" s="84"/>
      <c r="K71" s="84">
        <v>82</v>
      </c>
      <c r="L71" s="85" t="s">
        <v>166</v>
      </c>
      <c r="M71" s="85"/>
      <c r="N71" s="85" t="s">
        <v>121</v>
      </c>
      <c r="O71" s="85"/>
      <c r="P71" s="85"/>
      <c r="Q71" s="85"/>
      <c r="R71" s="85"/>
      <c r="S71" s="85"/>
      <c r="T71" s="85"/>
      <c r="U71" s="85"/>
      <c r="V71" s="85"/>
    </row>
    <row r="72" spans="1:22" ht="18.45" customHeight="1" x14ac:dyDescent="0.25">
      <c r="A72" s="117" t="s">
        <v>167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1:22" ht="68.400000000000006" x14ac:dyDescent="0.25">
      <c r="A73" s="80">
        <v>20</v>
      </c>
      <c r="B73" s="81">
        <v>20</v>
      </c>
      <c r="C73" s="82" t="s">
        <v>168</v>
      </c>
      <c r="D73" s="83" t="s">
        <v>169</v>
      </c>
      <c r="E73" s="84">
        <v>78.430000000000007</v>
      </c>
      <c r="F73" s="85">
        <v>69.02</v>
      </c>
      <c r="G73" s="84" t="s">
        <v>170</v>
      </c>
      <c r="H73" s="84" t="s">
        <v>171</v>
      </c>
      <c r="I73" s="84">
        <v>14</v>
      </c>
      <c r="J73" s="84" t="s">
        <v>172</v>
      </c>
      <c r="K73" s="84" t="s">
        <v>173</v>
      </c>
      <c r="L73" s="85">
        <v>166</v>
      </c>
      <c r="M73" s="85"/>
      <c r="N73" s="85" t="s">
        <v>75</v>
      </c>
      <c r="O73" s="85"/>
      <c r="P73" s="85"/>
      <c r="Q73" s="85"/>
      <c r="R73" s="85"/>
      <c r="S73" s="85"/>
      <c r="T73" s="85"/>
      <c r="U73" s="85"/>
      <c r="V73" s="85" t="s">
        <v>174</v>
      </c>
    </row>
    <row r="74" spans="1:22" ht="68.400000000000006" x14ac:dyDescent="0.25">
      <c r="A74" s="80">
        <v>21</v>
      </c>
      <c r="B74" s="81">
        <v>21</v>
      </c>
      <c r="C74" s="82" t="s">
        <v>168</v>
      </c>
      <c r="D74" s="83" t="s">
        <v>169</v>
      </c>
      <c r="E74" s="84">
        <v>78.430000000000007</v>
      </c>
      <c r="F74" s="85">
        <v>69.02</v>
      </c>
      <c r="G74" s="84" t="s">
        <v>170</v>
      </c>
      <c r="H74" s="84" t="s">
        <v>171</v>
      </c>
      <c r="I74" s="84">
        <v>14</v>
      </c>
      <c r="J74" s="84" t="s">
        <v>172</v>
      </c>
      <c r="K74" s="84" t="s">
        <v>173</v>
      </c>
      <c r="L74" s="85">
        <v>166</v>
      </c>
      <c r="M74" s="85"/>
      <c r="N74" s="85" t="s">
        <v>75</v>
      </c>
      <c r="O74" s="85"/>
      <c r="P74" s="85"/>
      <c r="Q74" s="85"/>
      <c r="R74" s="85"/>
      <c r="S74" s="85"/>
      <c r="T74" s="85"/>
      <c r="U74" s="85"/>
      <c r="V74" s="85" t="s">
        <v>174</v>
      </c>
    </row>
    <row r="75" spans="1:22" ht="18.45" customHeight="1" x14ac:dyDescent="0.25">
      <c r="A75" s="117" t="s">
        <v>175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1:22" ht="68.400000000000006" x14ac:dyDescent="0.25">
      <c r="A76" s="80">
        <v>22</v>
      </c>
      <c r="B76" s="81">
        <v>22</v>
      </c>
      <c r="C76" s="82" t="s">
        <v>72</v>
      </c>
      <c r="D76" s="83" t="s">
        <v>73</v>
      </c>
      <c r="E76" s="84">
        <v>3.95</v>
      </c>
      <c r="F76" s="85">
        <v>3.95</v>
      </c>
      <c r="G76" s="84"/>
      <c r="H76" s="84"/>
      <c r="I76" s="84"/>
      <c r="J76" s="84"/>
      <c r="K76" s="84" t="s">
        <v>74</v>
      </c>
      <c r="L76" s="85">
        <v>6</v>
      </c>
      <c r="M76" s="85"/>
      <c r="N76" s="85" t="s">
        <v>75</v>
      </c>
      <c r="O76" s="85"/>
      <c r="P76" s="85"/>
      <c r="Q76" s="85"/>
      <c r="R76" s="85"/>
      <c r="S76" s="85"/>
      <c r="T76" s="85"/>
      <c r="U76" s="85"/>
      <c r="V76" s="85"/>
    </row>
    <row r="77" spans="1:22" ht="18.45" customHeight="1" x14ac:dyDescent="0.25">
      <c r="A77" s="117" t="s">
        <v>176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ht="68.400000000000006" x14ac:dyDescent="0.25">
      <c r="A78" s="80">
        <v>23</v>
      </c>
      <c r="B78" s="81">
        <v>23</v>
      </c>
      <c r="C78" s="82" t="s">
        <v>86</v>
      </c>
      <c r="D78" s="83" t="s">
        <v>91</v>
      </c>
      <c r="E78" s="84">
        <v>13.69</v>
      </c>
      <c r="F78" s="85">
        <v>13.69</v>
      </c>
      <c r="G78" s="84"/>
      <c r="H78" s="84" t="s">
        <v>92</v>
      </c>
      <c r="I78" s="84">
        <v>7</v>
      </c>
      <c r="J78" s="84"/>
      <c r="K78" s="84" t="s">
        <v>93</v>
      </c>
      <c r="L78" s="85">
        <v>82</v>
      </c>
      <c r="M78" s="85"/>
      <c r="N78" s="85" t="s">
        <v>75</v>
      </c>
      <c r="O78" s="85"/>
      <c r="P78" s="85"/>
      <c r="Q78" s="85"/>
      <c r="R78" s="85"/>
      <c r="S78" s="85"/>
      <c r="T78" s="85"/>
      <c r="U78" s="85"/>
      <c r="V78" s="85"/>
    </row>
    <row r="79" spans="1:22" ht="18.45" customHeight="1" x14ac:dyDescent="0.25">
      <c r="A79" s="117" t="s">
        <v>176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1:22" ht="68.400000000000006" x14ac:dyDescent="0.25">
      <c r="A80" s="80">
        <v>24</v>
      </c>
      <c r="B80" s="81">
        <v>24</v>
      </c>
      <c r="C80" s="82" t="s">
        <v>86</v>
      </c>
      <c r="D80" s="83" t="s">
        <v>91</v>
      </c>
      <c r="E80" s="84">
        <v>13.69</v>
      </c>
      <c r="F80" s="85">
        <v>13.69</v>
      </c>
      <c r="G80" s="84"/>
      <c r="H80" s="84" t="s">
        <v>92</v>
      </c>
      <c r="I80" s="84">
        <v>7</v>
      </c>
      <c r="J80" s="84"/>
      <c r="K80" s="84" t="s">
        <v>93</v>
      </c>
      <c r="L80" s="85">
        <v>82</v>
      </c>
      <c r="M80" s="85"/>
      <c r="N80" s="85" t="s">
        <v>75</v>
      </c>
      <c r="O80" s="85"/>
      <c r="P80" s="85"/>
      <c r="Q80" s="85"/>
      <c r="R80" s="85"/>
      <c r="S80" s="85"/>
      <c r="T80" s="85"/>
      <c r="U80" s="85"/>
      <c r="V80" s="85"/>
    </row>
    <row r="81" spans="1:22" ht="68.400000000000006" x14ac:dyDescent="0.25">
      <c r="A81" s="80">
        <v>25</v>
      </c>
      <c r="B81" s="81">
        <v>25</v>
      </c>
      <c r="C81" s="82" t="s">
        <v>102</v>
      </c>
      <c r="D81" s="83" t="s">
        <v>110</v>
      </c>
      <c r="E81" s="84">
        <v>2250.2399999999998</v>
      </c>
      <c r="F81" s="85" t="s">
        <v>103</v>
      </c>
      <c r="G81" s="84" t="s">
        <v>104</v>
      </c>
      <c r="H81" s="84" t="s">
        <v>177</v>
      </c>
      <c r="I81" s="84" t="s">
        <v>178</v>
      </c>
      <c r="J81" s="84"/>
      <c r="K81" s="84" t="s">
        <v>179</v>
      </c>
      <c r="L81" s="85" t="s">
        <v>180</v>
      </c>
      <c r="M81" s="85"/>
      <c r="N81" s="85" t="s">
        <v>75</v>
      </c>
      <c r="O81" s="85"/>
      <c r="P81" s="85"/>
      <c r="Q81" s="85"/>
      <c r="R81" s="85"/>
      <c r="S81" s="85"/>
      <c r="T81" s="85"/>
      <c r="U81" s="85"/>
      <c r="V81" s="85"/>
    </row>
    <row r="82" spans="1:22" ht="79.8" x14ac:dyDescent="0.25">
      <c r="A82" s="86">
        <v>26</v>
      </c>
      <c r="B82" s="87">
        <v>26</v>
      </c>
      <c r="C82" s="88" t="s">
        <v>94</v>
      </c>
      <c r="D82" s="89" t="s">
        <v>110</v>
      </c>
      <c r="E82" s="90">
        <v>2435.67</v>
      </c>
      <c r="F82" s="91" t="s">
        <v>96</v>
      </c>
      <c r="G82" s="90" t="s">
        <v>97</v>
      </c>
      <c r="H82" s="90" t="s">
        <v>181</v>
      </c>
      <c r="I82" s="90" t="s">
        <v>182</v>
      </c>
      <c r="J82" s="90">
        <v>1</v>
      </c>
      <c r="K82" s="90" t="s">
        <v>183</v>
      </c>
      <c r="L82" s="91" t="s">
        <v>184</v>
      </c>
      <c r="M82" s="91"/>
      <c r="N82" s="91" t="s">
        <v>75</v>
      </c>
      <c r="O82" s="91"/>
      <c r="P82" s="91"/>
      <c r="Q82" s="91"/>
      <c r="R82" s="91"/>
      <c r="S82" s="91"/>
      <c r="T82" s="91"/>
      <c r="U82" s="91"/>
      <c r="V82" s="91">
        <v>6</v>
      </c>
    </row>
    <row r="83" spans="1:22" ht="19.350000000000001" customHeight="1" x14ac:dyDescent="0.25">
      <c r="A83" s="119" t="s">
        <v>185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</row>
    <row r="84" spans="1:22" ht="18.45" customHeight="1" x14ac:dyDescent="0.25">
      <c r="A84" s="117" t="s">
        <v>186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</row>
    <row r="85" spans="1:22" ht="68.400000000000006" x14ac:dyDescent="0.25">
      <c r="A85" s="80">
        <v>27</v>
      </c>
      <c r="B85" s="81">
        <v>27</v>
      </c>
      <c r="C85" s="82" t="s">
        <v>168</v>
      </c>
      <c r="D85" s="83" t="s">
        <v>169</v>
      </c>
      <c r="E85" s="84">
        <v>78.430000000000007</v>
      </c>
      <c r="F85" s="85">
        <v>69.02</v>
      </c>
      <c r="G85" s="84" t="s">
        <v>170</v>
      </c>
      <c r="H85" s="84" t="s">
        <v>171</v>
      </c>
      <c r="I85" s="84">
        <v>14</v>
      </c>
      <c r="J85" s="84" t="s">
        <v>172</v>
      </c>
      <c r="K85" s="84" t="s">
        <v>173</v>
      </c>
      <c r="L85" s="85">
        <v>166</v>
      </c>
      <c r="M85" s="85"/>
      <c r="N85" s="85" t="s">
        <v>75</v>
      </c>
      <c r="O85" s="85"/>
      <c r="P85" s="85"/>
      <c r="Q85" s="85"/>
      <c r="R85" s="85"/>
      <c r="S85" s="85"/>
      <c r="T85" s="85"/>
      <c r="U85" s="85"/>
      <c r="V85" s="85" t="s">
        <v>174</v>
      </c>
    </row>
    <row r="86" spans="1:22" ht="68.400000000000006" x14ac:dyDescent="0.25">
      <c r="A86" s="86">
        <v>28</v>
      </c>
      <c r="B86" s="87">
        <v>28</v>
      </c>
      <c r="C86" s="88" t="s">
        <v>168</v>
      </c>
      <c r="D86" s="89" t="s">
        <v>169</v>
      </c>
      <c r="E86" s="90">
        <v>78.430000000000007</v>
      </c>
      <c r="F86" s="91">
        <v>69.02</v>
      </c>
      <c r="G86" s="90" t="s">
        <v>170</v>
      </c>
      <c r="H86" s="90" t="s">
        <v>171</v>
      </c>
      <c r="I86" s="90">
        <v>14</v>
      </c>
      <c r="J86" s="90" t="s">
        <v>172</v>
      </c>
      <c r="K86" s="90" t="s">
        <v>173</v>
      </c>
      <c r="L86" s="91">
        <v>166</v>
      </c>
      <c r="M86" s="91"/>
      <c r="N86" s="91" t="s">
        <v>75</v>
      </c>
      <c r="O86" s="91"/>
      <c r="P86" s="91"/>
      <c r="Q86" s="91"/>
      <c r="R86" s="91"/>
      <c r="S86" s="91"/>
      <c r="T86" s="91"/>
      <c r="U86" s="91"/>
      <c r="V86" s="91" t="s">
        <v>174</v>
      </c>
    </row>
    <row r="87" spans="1:22" ht="19.350000000000001" customHeight="1" x14ac:dyDescent="0.25">
      <c r="A87" s="119" t="s">
        <v>187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</row>
    <row r="88" spans="1:22" ht="18.45" customHeight="1" x14ac:dyDescent="0.25">
      <c r="A88" s="117" t="s">
        <v>188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ht="57" x14ac:dyDescent="0.25">
      <c r="A89" s="80">
        <v>29</v>
      </c>
      <c r="B89" s="81">
        <v>29</v>
      </c>
      <c r="C89" s="82" t="s">
        <v>189</v>
      </c>
      <c r="D89" s="83" t="s">
        <v>190</v>
      </c>
      <c r="E89" s="84">
        <v>2.02</v>
      </c>
      <c r="F89" s="85">
        <v>2.02</v>
      </c>
      <c r="G89" s="84"/>
      <c r="H89" s="84" t="s">
        <v>191</v>
      </c>
      <c r="I89" s="84">
        <v>18</v>
      </c>
      <c r="J89" s="84"/>
      <c r="K89" s="84" t="s">
        <v>192</v>
      </c>
      <c r="L89" s="85">
        <v>219</v>
      </c>
      <c r="M89" s="85"/>
      <c r="N89" s="85" t="s">
        <v>75</v>
      </c>
      <c r="O89" s="85"/>
      <c r="P89" s="85"/>
      <c r="Q89" s="85"/>
      <c r="R89" s="85"/>
      <c r="S89" s="85"/>
      <c r="T89" s="85"/>
      <c r="U89" s="85"/>
      <c r="V89" s="85"/>
    </row>
    <row r="90" spans="1:22" ht="18.45" customHeight="1" x14ac:dyDescent="0.25">
      <c r="A90" s="117" t="s">
        <v>122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</row>
    <row r="91" spans="1:22" ht="68.400000000000006" x14ac:dyDescent="0.25">
      <c r="A91" s="80">
        <v>30</v>
      </c>
      <c r="B91" s="81">
        <v>30</v>
      </c>
      <c r="C91" s="82" t="s">
        <v>193</v>
      </c>
      <c r="D91" s="83" t="s">
        <v>194</v>
      </c>
      <c r="E91" s="84">
        <v>922.65</v>
      </c>
      <c r="F91" s="85">
        <v>911.86</v>
      </c>
      <c r="G91" s="84" t="s">
        <v>195</v>
      </c>
      <c r="H91" s="84" t="s">
        <v>196</v>
      </c>
      <c r="I91" s="84">
        <v>82</v>
      </c>
      <c r="J91" s="84">
        <v>1</v>
      </c>
      <c r="K91" s="84" t="s">
        <v>197</v>
      </c>
      <c r="L91" s="85">
        <v>985</v>
      </c>
      <c r="M91" s="85"/>
      <c r="N91" s="85" t="s">
        <v>75</v>
      </c>
      <c r="O91" s="85"/>
      <c r="P91" s="85"/>
      <c r="Q91" s="85"/>
      <c r="R91" s="85"/>
      <c r="S91" s="85"/>
      <c r="T91" s="85"/>
      <c r="U91" s="85"/>
      <c r="V91" s="85" t="s">
        <v>198</v>
      </c>
    </row>
    <row r="92" spans="1:22" ht="136.80000000000001" x14ac:dyDescent="0.25">
      <c r="A92" s="80">
        <v>31</v>
      </c>
      <c r="B92" s="81">
        <v>31</v>
      </c>
      <c r="C92" s="82" t="s">
        <v>199</v>
      </c>
      <c r="D92" s="83" t="s">
        <v>200</v>
      </c>
      <c r="E92" s="84">
        <v>6648.78</v>
      </c>
      <c r="F92" s="85" t="s">
        <v>201</v>
      </c>
      <c r="G92" s="84" t="s">
        <v>202</v>
      </c>
      <c r="H92" s="84" t="s">
        <v>203</v>
      </c>
      <c r="I92" s="84" t="s">
        <v>204</v>
      </c>
      <c r="J92" s="84">
        <v>3</v>
      </c>
      <c r="K92" s="84" t="s">
        <v>205</v>
      </c>
      <c r="L92" s="85" t="s">
        <v>206</v>
      </c>
      <c r="M92" s="85"/>
      <c r="N92" s="85" t="s">
        <v>75</v>
      </c>
      <c r="O92" s="85"/>
      <c r="P92" s="85"/>
      <c r="Q92" s="85"/>
      <c r="R92" s="85"/>
      <c r="S92" s="85"/>
      <c r="T92" s="85"/>
      <c r="U92" s="85"/>
      <c r="V92" s="85" t="s">
        <v>207</v>
      </c>
    </row>
    <row r="93" spans="1:22" ht="45.6" x14ac:dyDescent="0.25">
      <c r="A93" s="80">
        <v>32</v>
      </c>
      <c r="B93" s="81">
        <v>32</v>
      </c>
      <c r="C93" s="82" t="s">
        <v>208</v>
      </c>
      <c r="D93" s="83" t="s">
        <v>209</v>
      </c>
      <c r="E93" s="84">
        <v>1260</v>
      </c>
      <c r="F93" s="85" t="s">
        <v>210</v>
      </c>
      <c r="G93" s="84"/>
      <c r="H93" s="84">
        <v>126</v>
      </c>
      <c r="I93" s="84" t="s">
        <v>211</v>
      </c>
      <c r="J93" s="84"/>
      <c r="K93" s="84">
        <v>2014</v>
      </c>
      <c r="L93" s="85" t="s">
        <v>212</v>
      </c>
      <c r="M93" s="85"/>
      <c r="N93" s="85" t="s">
        <v>121</v>
      </c>
      <c r="O93" s="85"/>
      <c r="P93" s="85"/>
      <c r="Q93" s="85"/>
      <c r="R93" s="85"/>
      <c r="S93" s="85"/>
      <c r="T93" s="85"/>
      <c r="U93" s="85"/>
      <c r="V93" s="85"/>
    </row>
    <row r="94" spans="1:22" ht="34.200000000000003" x14ac:dyDescent="0.25">
      <c r="A94" s="80">
        <v>33</v>
      </c>
      <c r="B94" s="81">
        <v>33</v>
      </c>
      <c r="C94" s="82" t="s">
        <v>213</v>
      </c>
      <c r="D94" s="83" t="s">
        <v>214</v>
      </c>
      <c r="E94" s="84">
        <v>700</v>
      </c>
      <c r="F94" s="85" t="s">
        <v>215</v>
      </c>
      <c r="G94" s="84"/>
      <c r="H94" s="84">
        <v>700</v>
      </c>
      <c r="I94" s="84" t="s">
        <v>215</v>
      </c>
      <c r="J94" s="84"/>
      <c r="K94" s="84">
        <v>1033</v>
      </c>
      <c r="L94" s="85" t="s">
        <v>216</v>
      </c>
      <c r="M94" s="85"/>
      <c r="N94" s="85" t="s">
        <v>121</v>
      </c>
      <c r="O94" s="85"/>
      <c r="P94" s="85"/>
      <c r="Q94" s="85"/>
      <c r="R94" s="85"/>
      <c r="S94" s="85"/>
      <c r="T94" s="85"/>
      <c r="U94" s="85"/>
      <c r="V94" s="85"/>
    </row>
    <row r="95" spans="1:22" ht="57" x14ac:dyDescent="0.25">
      <c r="A95" s="80">
        <v>34</v>
      </c>
      <c r="B95" s="81">
        <v>34</v>
      </c>
      <c r="C95" s="82" t="s">
        <v>217</v>
      </c>
      <c r="D95" s="83" t="s">
        <v>214</v>
      </c>
      <c r="E95" s="84">
        <v>103.75</v>
      </c>
      <c r="F95" s="85" t="s">
        <v>218</v>
      </c>
      <c r="G95" s="84"/>
      <c r="H95" s="84">
        <v>104</v>
      </c>
      <c r="I95" s="84" t="s">
        <v>219</v>
      </c>
      <c r="J95" s="84"/>
      <c r="K95" s="84">
        <v>251</v>
      </c>
      <c r="L95" s="85" t="s">
        <v>220</v>
      </c>
      <c r="M95" s="85"/>
      <c r="N95" s="85" t="s">
        <v>121</v>
      </c>
      <c r="O95" s="85"/>
      <c r="P95" s="85"/>
      <c r="Q95" s="85"/>
      <c r="R95" s="85"/>
      <c r="S95" s="85"/>
      <c r="T95" s="85"/>
      <c r="U95" s="85"/>
      <c r="V95" s="85"/>
    </row>
    <row r="96" spans="1:22" ht="18.45" customHeight="1" x14ac:dyDescent="0.25">
      <c r="A96" s="117" t="s">
        <v>139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</row>
    <row r="97" spans="1:22" ht="57" x14ac:dyDescent="0.25">
      <c r="A97" s="86">
        <v>35</v>
      </c>
      <c r="B97" s="87">
        <v>35</v>
      </c>
      <c r="C97" s="88" t="s">
        <v>77</v>
      </c>
      <c r="D97" s="89" t="s">
        <v>221</v>
      </c>
      <c r="E97" s="90">
        <v>508.07</v>
      </c>
      <c r="F97" s="91" t="s">
        <v>79</v>
      </c>
      <c r="G97" s="90">
        <v>1.03</v>
      </c>
      <c r="H97" s="90" t="s">
        <v>222</v>
      </c>
      <c r="I97" s="90" t="s">
        <v>223</v>
      </c>
      <c r="J97" s="90"/>
      <c r="K97" s="90" t="s">
        <v>224</v>
      </c>
      <c r="L97" s="91" t="s">
        <v>225</v>
      </c>
      <c r="M97" s="91"/>
      <c r="N97" s="91" t="s">
        <v>75</v>
      </c>
      <c r="O97" s="91"/>
      <c r="P97" s="91"/>
      <c r="Q97" s="91"/>
      <c r="R97" s="91"/>
      <c r="S97" s="91"/>
      <c r="T97" s="91"/>
      <c r="U97" s="91"/>
      <c r="V97" s="91"/>
    </row>
    <row r="98" spans="1:22" ht="19.350000000000001" customHeight="1" x14ac:dyDescent="0.25">
      <c r="A98" s="119" t="s">
        <v>226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</row>
    <row r="99" spans="1:22" ht="18.45" customHeight="1" x14ac:dyDescent="0.25">
      <c r="A99" s="117" t="s">
        <v>175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</row>
    <row r="100" spans="1:22" ht="57" x14ac:dyDescent="0.25">
      <c r="A100" s="80">
        <v>36</v>
      </c>
      <c r="B100" s="81">
        <v>36</v>
      </c>
      <c r="C100" s="82" t="s">
        <v>77</v>
      </c>
      <c r="D100" s="83" t="s">
        <v>227</v>
      </c>
      <c r="E100" s="84">
        <v>508.07</v>
      </c>
      <c r="F100" s="85" t="s">
        <v>79</v>
      </c>
      <c r="G100" s="84">
        <v>1.03</v>
      </c>
      <c r="H100" s="84" t="s">
        <v>228</v>
      </c>
      <c r="I100" s="84" t="s">
        <v>229</v>
      </c>
      <c r="J100" s="84"/>
      <c r="K100" s="84" t="s">
        <v>230</v>
      </c>
      <c r="L100" s="85" t="s">
        <v>231</v>
      </c>
      <c r="M100" s="85"/>
      <c r="N100" s="85" t="s">
        <v>75</v>
      </c>
      <c r="O100" s="85"/>
      <c r="P100" s="85"/>
      <c r="Q100" s="85"/>
      <c r="R100" s="85"/>
      <c r="S100" s="85"/>
      <c r="T100" s="85"/>
      <c r="U100" s="85"/>
      <c r="V100" s="85"/>
    </row>
    <row r="101" spans="1:22" ht="18.45" customHeight="1" x14ac:dyDescent="0.25">
      <c r="A101" s="117" t="s">
        <v>232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</row>
    <row r="102" spans="1:22" ht="91.2" x14ac:dyDescent="0.25">
      <c r="A102" s="80">
        <v>37</v>
      </c>
      <c r="B102" s="81">
        <v>37</v>
      </c>
      <c r="C102" s="82" t="s">
        <v>233</v>
      </c>
      <c r="D102" s="83" t="s">
        <v>234</v>
      </c>
      <c r="E102" s="84">
        <v>1119.57</v>
      </c>
      <c r="F102" s="85" t="s">
        <v>235</v>
      </c>
      <c r="G102" s="84" t="s">
        <v>97</v>
      </c>
      <c r="H102" s="84" t="s">
        <v>236</v>
      </c>
      <c r="I102" s="84" t="s">
        <v>237</v>
      </c>
      <c r="J102" s="84">
        <v>3</v>
      </c>
      <c r="K102" s="84" t="s">
        <v>238</v>
      </c>
      <c r="L102" s="85" t="s">
        <v>239</v>
      </c>
      <c r="M102" s="85"/>
      <c r="N102" s="85" t="s">
        <v>75</v>
      </c>
      <c r="O102" s="85"/>
      <c r="P102" s="85"/>
      <c r="Q102" s="85"/>
      <c r="R102" s="85"/>
      <c r="S102" s="85"/>
      <c r="T102" s="85"/>
      <c r="U102" s="85"/>
      <c r="V102" s="85" t="s">
        <v>240</v>
      </c>
    </row>
    <row r="103" spans="1:22" ht="18.45" customHeight="1" x14ac:dyDescent="0.25">
      <c r="A103" s="117" t="s">
        <v>241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</row>
    <row r="104" spans="1:22" ht="91.2" x14ac:dyDescent="0.25">
      <c r="A104" s="80">
        <v>38</v>
      </c>
      <c r="B104" s="81">
        <v>38</v>
      </c>
      <c r="C104" s="82" t="s">
        <v>233</v>
      </c>
      <c r="D104" s="83" t="s">
        <v>234</v>
      </c>
      <c r="E104" s="84">
        <v>1119.57</v>
      </c>
      <c r="F104" s="85" t="s">
        <v>235</v>
      </c>
      <c r="G104" s="84" t="s">
        <v>97</v>
      </c>
      <c r="H104" s="84" t="s">
        <v>236</v>
      </c>
      <c r="I104" s="84" t="s">
        <v>237</v>
      </c>
      <c r="J104" s="84">
        <v>3</v>
      </c>
      <c r="K104" s="84" t="s">
        <v>238</v>
      </c>
      <c r="L104" s="85" t="s">
        <v>239</v>
      </c>
      <c r="M104" s="85"/>
      <c r="N104" s="85" t="s">
        <v>75</v>
      </c>
      <c r="O104" s="85"/>
      <c r="P104" s="85"/>
      <c r="Q104" s="85"/>
      <c r="R104" s="85"/>
      <c r="S104" s="85"/>
      <c r="T104" s="85"/>
      <c r="U104" s="85"/>
      <c r="V104" s="85" t="s">
        <v>240</v>
      </c>
    </row>
    <row r="105" spans="1:22" ht="18.45" customHeight="1" x14ac:dyDescent="0.25">
      <c r="A105" s="117" t="s">
        <v>175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</row>
    <row r="106" spans="1:22" ht="57" x14ac:dyDescent="0.25">
      <c r="A106" s="80">
        <v>39</v>
      </c>
      <c r="B106" s="81">
        <v>39</v>
      </c>
      <c r="C106" s="82" t="s">
        <v>77</v>
      </c>
      <c r="D106" s="83" t="s">
        <v>227</v>
      </c>
      <c r="E106" s="84">
        <v>508.07</v>
      </c>
      <c r="F106" s="85" t="s">
        <v>79</v>
      </c>
      <c r="G106" s="84">
        <v>1.03</v>
      </c>
      <c r="H106" s="84" t="s">
        <v>228</v>
      </c>
      <c r="I106" s="84" t="s">
        <v>229</v>
      </c>
      <c r="J106" s="84"/>
      <c r="K106" s="84" t="s">
        <v>230</v>
      </c>
      <c r="L106" s="85" t="s">
        <v>231</v>
      </c>
      <c r="M106" s="85"/>
      <c r="N106" s="85" t="s">
        <v>75</v>
      </c>
      <c r="O106" s="85"/>
      <c r="P106" s="85"/>
      <c r="Q106" s="85"/>
      <c r="R106" s="85"/>
      <c r="S106" s="85"/>
      <c r="T106" s="85"/>
      <c r="U106" s="85"/>
      <c r="V106" s="85"/>
    </row>
    <row r="107" spans="1:22" ht="18.45" customHeight="1" x14ac:dyDescent="0.25">
      <c r="A107" s="117" t="s">
        <v>153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</row>
    <row r="108" spans="1:22" ht="91.2" x14ac:dyDescent="0.25">
      <c r="A108" s="86">
        <v>40</v>
      </c>
      <c r="B108" s="87">
        <v>40</v>
      </c>
      <c r="C108" s="88" t="s">
        <v>233</v>
      </c>
      <c r="D108" s="89" t="s">
        <v>234</v>
      </c>
      <c r="E108" s="90">
        <v>1119.57</v>
      </c>
      <c r="F108" s="91" t="s">
        <v>235</v>
      </c>
      <c r="G108" s="90" t="s">
        <v>97</v>
      </c>
      <c r="H108" s="90" t="s">
        <v>236</v>
      </c>
      <c r="I108" s="90" t="s">
        <v>237</v>
      </c>
      <c r="J108" s="90">
        <v>3</v>
      </c>
      <c r="K108" s="90" t="s">
        <v>238</v>
      </c>
      <c r="L108" s="91" t="s">
        <v>239</v>
      </c>
      <c r="M108" s="91"/>
      <c r="N108" s="91" t="s">
        <v>75</v>
      </c>
      <c r="O108" s="91"/>
      <c r="P108" s="91"/>
      <c r="Q108" s="91"/>
      <c r="R108" s="91"/>
      <c r="S108" s="91"/>
      <c r="T108" s="91"/>
      <c r="U108" s="91"/>
      <c r="V108" s="91" t="s">
        <v>240</v>
      </c>
    </row>
    <row r="109" spans="1:22" ht="19.350000000000001" customHeight="1" x14ac:dyDescent="0.25">
      <c r="A109" s="119" t="s">
        <v>242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</row>
    <row r="110" spans="1:22" ht="18.45" customHeight="1" x14ac:dyDescent="0.25">
      <c r="A110" s="117" t="s">
        <v>243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</row>
    <row r="111" spans="1:22" ht="91.2" x14ac:dyDescent="0.25">
      <c r="A111" s="80">
        <v>41</v>
      </c>
      <c r="B111" s="81">
        <v>41</v>
      </c>
      <c r="C111" s="82" t="s">
        <v>244</v>
      </c>
      <c r="D111" s="83" t="s">
        <v>245</v>
      </c>
      <c r="E111" s="84">
        <v>11744.93</v>
      </c>
      <c r="F111" s="85" t="s">
        <v>246</v>
      </c>
      <c r="G111" s="84" t="s">
        <v>247</v>
      </c>
      <c r="H111" s="84" t="s">
        <v>248</v>
      </c>
      <c r="I111" s="84" t="s">
        <v>249</v>
      </c>
      <c r="J111" s="84" t="s">
        <v>250</v>
      </c>
      <c r="K111" s="84" t="s">
        <v>251</v>
      </c>
      <c r="L111" s="85" t="s">
        <v>252</v>
      </c>
      <c r="M111" s="85"/>
      <c r="N111" s="85" t="s">
        <v>75</v>
      </c>
      <c r="O111" s="85"/>
      <c r="P111" s="85"/>
      <c r="Q111" s="85"/>
      <c r="R111" s="85"/>
      <c r="S111" s="85"/>
      <c r="T111" s="85"/>
      <c r="U111" s="85"/>
      <c r="V111" s="85" t="s">
        <v>253</v>
      </c>
    </row>
    <row r="112" spans="1:22" ht="91.2" x14ac:dyDescent="0.25">
      <c r="A112" s="86">
        <v>42</v>
      </c>
      <c r="B112" s="87">
        <v>42</v>
      </c>
      <c r="C112" s="88" t="s">
        <v>254</v>
      </c>
      <c r="D112" s="89" t="s">
        <v>255</v>
      </c>
      <c r="E112" s="90">
        <v>2129.65</v>
      </c>
      <c r="F112" s="91" t="s">
        <v>256</v>
      </c>
      <c r="G112" s="90" t="s">
        <v>97</v>
      </c>
      <c r="H112" s="90" t="s">
        <v>257</v>
      </c>
      <c r="I112" s="90" t="s">
        <v>258</v>
      </c>
      <c r="J112" s="90">
        <v>7</v>
      </c>
      <c r="K112" s="90" t="s">
        <v>259</v>
      </c>
      <c r="L112" s="91" t="s">
        <v>260</v>
      </c>
      <c r="M112" s="91"/>
      <c r="N112" s="91" t="s">
        <v>75</v>
      </c>
      <c r="O112" s="91"/>
      <c r="P112" s="91"/>
      <c r="Q112" s="91"/>
      <c r="R112" s="91"/>
      <c r="S112" s="91"/>
      <c r="T112" s="91"/>
      <c r="U112" s="91"/>
      <c r="V112" s="91" t="s">
        <v>261</v>
      </c>
    </row>
    <row r="113" spans="1:22" ht="19.350000000000001" customHeight="1" x14ac:dyDescent="0.25">
      <c r="A113" s="119" t="s">
        <v>262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</row>
    <row r="114" spans="1:22" ht="18.45" customHeight="1" x14ac:dyDescent="0.25">
      <c r="A114" s="117" t="s">
        <v>243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</row>
    <row r="115" spans="1:22" ht="57" x14ac:dyDescent="0.25">
      <c r="A115" s="80">
        <v>43</v>
      </c>
      <c r="B115" s="81">
        <v>43</v>
      </c>
      <c r="C115" s="82" t="s">
        <v>77</v>
      </c>
      <c r="D115" s="83" t="s">
        <v>263</v>
      </c>
      <c r="E115" s="84">
        <v>508.07</v>
      </c>
      <c r="F115" s="85" t="s">
        <v>79</v>
      </c>
      <c r="G115" s="84">
        <v>1.03</v>
      </c>
      <c r="H115" s="84" t="s">
        <v>264</v>
      </c>
      <c r="I115" s="84" t="s">
        <v>265</v>
      </c>
      <c r="J115" s="84"/>
      <c r="K115" s="84" t="s">
        <v>266</v>
      </c>
      <c r="L115" s="85" t="s">
        <v>267</v>
      </c>
      <c r="M115" s="85"/>
      <c r="N115" s="85" t="s">
        <v>75</v>
      </c>
      <c r="O115" s="85"/>
      <c r="P115" s="85"/>
      <c r="Q115" s="85"/>
      <c r="R115" s="85"/>
      <c r="S115" s="85"/>
      <c r="T115" s="85"/>
      <c r="U115" s="85"/>
      <c r="V115" s="85"/>
    </row>
    <row r="116" spans="1:22" ht="91.2" x14ac:dyDescent="0.25">
      <c r="A116" s="80">
        <v>44</v>
      </c>
      <c r="B116" s="81">
        <v>44</v>
      </c>
      <c r="C116" s="82" t="s">
        <v>268</v>
      </c>
      <c r="D116" s="83" t="s">
        <v>269</v>
      </c>
      <c r="E116" s="84">
        <v>3035.5</v>
      </c>
      <c r="F116" s="85" t="s">
        <v>270</v>
      </c>
      <c r="G116" s="84" t="s">
        <v>271</v>
      </c>
      <c r="H116" s="84" t="s">
        <v>272</v>
      </c>
      <c r="I116" s="84" t="s">
        <v>273</v>
      </c>
      <c r="J116" s="84">
        <v>3</v>
      </c>
      <c r="K116" s="84" t="s">
        <v>274</v>
      </c>
      <c r="L116" s="85" t="s">
        <v>275</v>
      </c>
      <c r="M116" s="85"/>
      <c r="N116" s="85" t="s">
        <v>75</v>
      </c>
      <c r="O116" s="85"/>
      <c r="P116" s="85"/>
      <c r="Q116" s="85"/>
      <c r="R116" s="85"/>
      <c r="S116" s="85"/>
      <c r="T116" s="85"/>
      <c r="U116" s="85"/>
      <c r="V116" s="85" t="s">
        <v>240</v>
      </c>
    </row>
    <row r="117" spans="1:22" ht="45.6" x14ac:dyDescent="0.25">
      <c r="A117" s="80">
        <v>45</v>
      </c>
      <c r="B117" s="81">
        <v>45</v>
      </c>
      <c r="C117" s="82" t="s">
        <v>276</v>
      </c>
      <c r="D117" s="83" t="s">
        <v>277</v>
      </c>
      <c r="E117" s="84">
        <v>18.600000000000001</v>
      </c>
      <c r="F117" s="85" t="s">
        <v>278</v>
      </c>
      <c r="G117" s="84"/>
      <c r="H117" s="84">
        <v>149</v>
      </c>
      <c r="I117" s="84" t="s">
        <v>279</v>
      </c>
      <c r="J117" s="84"/>
      <c r="K117" s="84">
        <v>334</v>
      </c>
      <c r="L117" s="85" t="s">
        <v>280</v>
      </c>
      <c r="M117" s="85"/>
      <c r="N117" s="85" t="s">
        <v>121</v>
      </c>
      <c r="O117" s="85"/>
      <c r="P117" s="85"/>
      <c r="Q117" s="85"/>
      <c r="R117" s="85"/>
      <c r="S117" s="85"/>
      <c r="T117" s="85"/>
      <c r="U117" s="85"/>
      <c r="V117" s="85"/>
    </row>
    <row r="118" spans="1:22" ht="91.2" x14ac:dyDescent="0.25">
      <c r="A118" s="80">
        <v>46</v>
      </c>
      <c r="B118" s="81">
        <v>46</v>
      </c>
      <c r="C118" s="82" t="s">
        <v>254</v>
      </c>
      <c r="D118" s="83" t="s">
        <v>281</v>
      </c>
      <c r="E118" s="84">
        <v>2129.65</v>
      </c>
      <c r="F118" s="85" t="s">
        <v>256</v>
      </c>
      <c r="G118" s="84" t="s">
        <v>97</v>
      </c>
      <c r="H118" s="84" t="s">
        <v>282</v>
      </c>
      <c r="I118" s="84" t="s">
        <v>283</v>
      </c>
      <c r="J118" s="84">
        <v>2</v>
      </c>
      <c r="K118" s="84" t="s">
        <v>284</v>
      </c>
      <c r="L118" s="85" t="s">
        <v>285</v>
      </c>
      <c r="M118" s="85"/>
      <c r="N118" s="85" t="s">
        <v>75</v>
      </c>
      <c r="O118" s="85"/>
      <c r="P118" s="85"/>
      <c r="Q118" s="85"/>
      <c r="R118" s="85"/>
      <c r="S118" s="85"/>
      <c r="T118" s="85"/>
      <c r="U118" s="85"/>
      <c r="V118" s="85" t="s">
        <v>286</v>
      </c>
    </row>
    <row r="119" spans="1:22" ht="79.8" x14ac:dyDescent="0.25">
      <c r="A119" s="80">
        <v>47</v>
      </c>
      <c r="B119" s="81">
        <v>47</v>
      </c>
      <c r="C119" s="82" t="s">
        <v>94</v>
      </c>
      <c r="D119" s="83" t="s">
        <v>287</v>
      </c>
      <c r="E119" s="84">
        <v>2435.67</v>
      </c>
      <c r="F119" s="85" t="s">
        <v>96</v>
      </c>
      <c r="G119" s="84" t="s">
        <v>97</v>
      </c>
      <c r="H119" s="84" t="s">
        <v>288</v>
      </c>
      <c r="I119" s="84" t="s">
        <v>289</v>
      </c>
      <c r="J119" s="84">
        <v>5</v>
      </c>
      <c r="K119" s="84" t="s">
        <v>290</v>
      </c>
      <c r="L119" s="85" t="s">
        <v>291</v>
      </c>
      <c r="M119" s="85"/>
      <c r="N119" s="85" t="s">
        <v>75</v>
      </c>
      <c r="O119" s="85"/>
      <c r="P119" s="85"/>
      <c r="Q119" s="85"/>
      <c r="R119" s="85"/>
      <c r="S119" s="85"/>
      <c r="T119" s="85"/>
      <c r="U119" s="85"/>
      <c r="V119" s="85" t="s">
        <v>292</v>
      </c>
    </row>
    <row r="120" spans="1:22" ht="79.8" x14ac:dyDescent="0.25">
      <c r="A120" s="80">
        <v>48</v>
      </c>
      <c r="B120" s="81">
        <v>48</v>
      </c>
      <c r="C120" s="82" t="s">
        <v>293</v>
      </c>
      <c r="D120" s="83" t="s">
        <v>294</v>
      </c>
      <c r="E120" s="84">
        <v>8684.73</v>
      </c>
      <c r="F120" s="85" t="s">
        <v>295</v>
      </c>
      <c r="G120" s="84" t="s">
        <v>247</v>
      </c>
      <c r="H120" s="84" t="s">
        <v>296</v>
      </c>
      <c r="I120" s="84" t="s">
        <v>297</v>
      </c>
      <c r="J120" s="84" t="s">
        <v>298</v>
      </c>
      <c r="K120" s="84" t="s">
        <v>299</v>
      </c>
      <c r="L120" s="85" t="s">
        <v>300</v>
      </c>
      <c r="M120" s="85"/>
      <c r="N120" s="85" t="s">
        <v>75</v>
      </c>
      <c r="O120" s="85"/>
      <c r="P120" s="85"/>
      <c r="Q120" s="85"/>
      <c r="R120" s="85"/>
      <c r="S120" s="85"/>
      <c r="T120" s="85"/>
      <c r="U120" s="85"/>
      <c r="V120" s="85" t="s">
        <v>301</v>
      </c>
    </row>
    <row r="121" spans="1:22" ht="68.400000000000006" x14ac:dyDescent="0.25">
      <c r="A121" s="80">
        <v>49</v>
      </c>
      <c r="B121" s="81">
        <v>49</v>
      </c>
      <c r="C121" s="82" t="s">
        <v>109</v>
      </c>
      <c r="D121" s="83" t="s">
        <v>302</v>
      </c>
      <c r="E121" s="84">
        <v>1010.59</v>
      </c>
      <c r="F121" s="85" t="s">
        <v>111</v>
      </c>
      <c r="G121" s="84">
        <v>5.16</v>
      </c>
      <c r="H121" s="84" t="s">
        <v>303</v>
      </c>
      <c r="I121" s="84" t="s">
        <v>304</v>
      </c>
      <c r="J121" s="84">
        <v>1</v>
      </c>
      <c r="K121" s="84" t="s">
        <v>305</v>
      </c>
      <c r="L121" s="85" t="s">
        <v>306</v>
      </c>
      <c r="M121" s="85"/>
      <c r="N121" s="85" t="s">
        <v>75</v>
      </c>
      <c r="O121" s="85"/>
      <c r="P121" s="85"/>
      <c r="Q121" s="85"/>
      <c r="R121" s="85"/>
      <c r="S121" s="85"/>
      <c r="T121" s="85"/>
      <c r="U121" s="85"/>
      <c r="V121" s="85">
        <v>6</v>
      </c>
    </row>
    <row r="122" spans="1:22" ht="45.6" x14ac:dyDescent="0.25">
      <c r="A122" s="80">
        <v>50</v>
      </c>
      <c r="B122" s="81">
        <v>50</v>
      </c>
      <c r="C122" s="82" t="s">
        <v>307</v>
      </c>
      <c r="D122" s="83" t="s">
        <v>308</v>
      </c>
      <c r="E122" s="84">
        <v>43.5</v>
      </c>
      <c r="F122" s="85" t="s">
        <v>309</v>
      </c>
      <c r="G122" s="84"/>
      <c r="H122" s="84">
        <v>305</v>
      </c>
      <c r="I122" s="84" t="s">
        <v>310</v>
      </c>
      <c r="J122" s="84"/>
      <c r="K122" s="84">
        <v>885</v>
      </c>
      <c r="L122" s="85" t="s">
        <v>311</v>
      </c>
      <c r="M122" s="85"/>
      <c r="N122" s="85" t="s">
        <v>121</v>
      </c>
      <c r="O122" s="85"/>
      <c r="P122" s="85"/>
      <c r="Q122" s="85"/>
      <c r="R122" s="85"/>
      <c r="S122" s="85"/>
      <c r="T122" s="85"/>
      <c r="U122" s="85"/>
      <c r="V122" s="85"/>
    </row>
    <row r="123" spans="1:22" ht="91.2" x14ac:dyDescent="0.25">
      <c r="A123" s="80">
        <v>51</v>
      </c>
      <c r="B123" s="81">
        <v>51</v>
      </c>
      <c r="C123" s="82" t="s">
        <v>312</v>
      </c>
      <c r="D123" s="83" t="s">
        <v>313</v>
      </c>
      <c r="E123" s="84">
        <v>12.45</v>
      </c>
      <c r="F123" s="85" t="s">
        <v>314</v>
      </c>
      <c r="G123" s="84"/>
      <c r="H123" s="84">
        <v>149</v>
      </c>
      <c r="I123" s="84" t="s">
        <v>279</v>
      </c>
      <c r="J123" s="84"/>
      <c r="K123" s="84">
        <v>771</v>
      </c>
      <c r="L123" s="85" t="s">
        <v>315</v>
      </c>
      <c r="M123" s="85"/>
      <c r="N123" s="85" t="s">
        <v>121</v>
      </c>
      <c r="O123" s="85"/>
      <c r="P123" s="85"/>
      <c r="Q123" s="85"/>
      <c r="R123" s="85"/>
      <c r="S123" s="85"/>
      <c r="T123" s="85"/>
      <c r="U123" s="85"/>
      <c r="V123" s="85"/>
    </row>
    <row r="124" spans="1:22" ht="18.45" customHeight="1" x14ac:dyDescent="0.25">
      <c r="A124" s="117" t="s">
        <v>316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</row>
    <row r="125" spans="1:22" ht="68.400000000000006" x14ac:dyDescent="0.25">
      <c r="A125" s="86">
        <v>52</v>
      </c>
      <c r="B125" s="87">
        <v>52</v>
      </c>
      <c r="C125" s="88" t="s">
        <v>86</v>
      </c>
      <c r="D125" s="89" t="s">
        <v>317</v>
      </c>
      <c r="E125" s="90">
        <v>13.69</v>
      </c>
      <c r="F125" s="91">
        <v>13.69</v>
      </c>
      <c r="G125" s="90"/>
      <c r="H125" s="90" t="s">
        <v>318</v>
      </c>
      <c r="I125" s="90">
        <v>11</v>
      </c>
      <c r="J125" s="90"/>
      <c r="K125" s="90" t="s">
        <v>319</v>
      </c>
      <c r="L125" s="91">
        <v>130</v>
      </c>
      <c r="M125" s="91"/>
      <c r="N125" s="91" t="s">
        <v>75</v>
      </c>
      <c r="O125" s="91"/>
      <c r="P125" s="91"/>
      <c r="Q125" s="91"/>
      <c r="R125" s="91"/>
      <c r="S125" s="91"/>
      <c r="T125" s="91"/>
      <c r="U125" s="91"/>
      <c r="V125" s="91"/>
    </row>
    <row r="126" spans="1:22" ht="34.200000000000003" x14ac:dyDescent="0.25">
      <c r="A126" s="113" t="s">
        <v>320</v>
      </c>
      <c r="B126" s="114"/>
      <c r="C126" s="114"/>
      <c r="D126" s="114"/>
      <c r="E126" s="114"/>
      <c r="F126" s="114"/>
      <c r="G126" s="114"/>
      <c r="H126" s="92">
        <v>7720</v>
      </c>
      <c r="I126" s="92" t="s">
        <v>321</v>
      </c>
      <c r="J126" s="92" t="s">
        <v>322</v>
      </c>
      <c r="K126" s="92">
        <v>46814</v>
      </c>
      <c r="L126" s="92" t="s">
        <v>323</v>
      </c>
      <c r="M126" s="92"/>
      <c r="N126" s="92"/>
      <c r="O126" s="92"/>
      <c r="P126" s="92"/>
      <c r="Q126" s="92"/>
      <c r="R126" s="92"/>
      <c r="S126" s="92"/>
      <c r="T126" s="92"/>
      <c r="U126" s="92"/>
      <c r="V126" s="92" t="s">
        <v>324</v>
      </c>
    </row>
    <row r="127" spans="1:22" x14ac:dyDescent="0.25">
      <c r="A127" s="113" t="s">
        <v>325</v>
      </c>
      <c r="B127" s="114"/>
      <c r="C127" s="114"/>
      <c r="D127" s="114"/>
      <c r="E127" s="114"/>
      <c r="F127" s="114"/>
      <c r="G127" s="114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</row>
    <row r="128" spans="1:22" x14ac:dyDescent="0.25">
      <c r="A128" s="113" t="s">
        <v>326</v>
      </c>
      <c r="B128" s="114"/>
      <c r="C128" s="114"/>
      <c r="D128" s="114"/>
      <c r="E128" s="114"/>
      <c r="F128" s="114"/>
      <c r="G128" s="114"/>
      <c r="H128" s="92">
        <v>1897</v>
      </c>
      <c r="I128" s="92"/>
      <c r="J128" s="92"/>
      <c r="K128" s="92">
        <v>22774</v>
      </c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</row>
    <row r="129" spans="1:22" x14ac:dyDescent="0.25">
      <c r="A129" s="113" t="s">
        <v>327</v>
      </c>
      <c r="B129" s="114"/>
      <c r="C129" s="114"/>
      <c r="D129" s="114"/>
      <c r="E129" s="114"/>
      <c r="F129" s="114"/>
      <c r="G129" s="114"/>
      <c r="H129" s="92">
        <v>5393</v>
      </c>
      <c r="I129" s="92"/>
      <c r="J129" s="92"/>
      <c r="K129" s="92">
        <v>21906</v>
      </c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</row>
    <row r="130" spans="1:22" x14ac:dyDescent="0.25">
      <c r="A130" s="113" t="s">
        <v>328</v>
      </c>
      <c r="B130" s="114"/>
      <c r="C130" s="114"/>
      <c r="D130" s="114"/>
      <c r="E130" s="114"/>
      <c r="F130" s="114"/>
      <c r="G130" s="114"/>
      <c r="H130" s="92">
        <v>448</v>
      </c>
      <c r="I130" s="92"/>
      <c r="J130" s="92"/>
      <c r="K130" s="92">
        <v>2371</v>
      </c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</row>
    <row r="131" spans="1:22" x14ac:dyDescent="0.25">
      <c r="A131" s="115" t="s">
        <v>329</v>
      </c>
      <c r="B131" s="116"/>
      <c r="C131" s="116"/>
      <c r="D131" s="116"/>
      <c r="E131" s="116"/>
      <c r="F131" s="116"/>
      <c r="G131" s="116"/>
      <c r="H131" s="93">
        <v>1865</v>
      </c>
      <c r="I131" s="93"/>
      <c r="J131" s="93"/>
      <c r="K131" s="93">
        <v>19114</v>
      </c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</row>
    <row r="132" spans="1:22" x14ac:dyDescent="0.25">
      <c r="A132" s="115" t="s">
        <v>330</v>
      </c>
      <c r="B132" s="116"/>
      <c r="C132" s="116"/>
      <c r="D132" s="116"/>
      <c r="E132" s="116"/>
      <c r="F132" s="116"/>
      <c r="G132" s="116"/>
      <c r="H132" s="93">
        <v>1142</v>
      </c>
      <c r="I132" s="93"/>
      <c r="J132" s="93"/>
      <c r="K132" s="93">
        <v>10954</v>
      </c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</row>
    <row r="133" spans="1:22" x14ac:dyDescent="0.25">
      <c r="A133" s="115" t="s">
        <v>331</v>
      </c>
      <c r="B133" s="116"/>
      <c r="C133" s="116"/>
      <c r="D133" s="116"/>
      <c r="E133" s="116"/>
      <c r="F133" s="116"/>
      <c r="G133" s="116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</row>
    <row r="134" spans="1:22" ht="30" hidden="1" customHeight="1" x14ac:dyDescent="0.25">
      <c r="A134" s="113" t="s">
        <v>332</v>
      </c>
      <c r="B134" s="114"/>
      <c r="C134" s="114"/>
      <c r="D134" s="114"/>
      <c r="E134" s="114"/>
      <c r="F134" s="114"/>
      <c r="G134" s="114"/>
      <c r="H134" s="92">
        <v>328</v>
      </c>
      <c r="I134" s="92"/>
      <c r="J134" s="92"/>
      <c r="K134" s="92">
        <v>3573</v>
      </c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</row>
    <row r="135" spans="1:22" ht="30" hidden="1" customHeight="1" x14ac:dyDescent="0.25">
      <c r="A135" s="113" t="s">
        <v>333</v>
      </c>
      <c r="B135" s="114"/>
      <c r="C135" s="114"/>
      <c r="D135" s="114"/>
      <c r="E135" s="114"/>
      <c r="F135" s="114"/>
      <c r="G135" s="114"/>
      <c r="H135" s="92">
        <v>7583</v>
      </c>
      <c r="I135" s="92"/>
      <c r="J135" s="92"/>
      <c r="K135" s="92">
        <v>55969</v>
      </c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</row>
    <row r="136" spans="1:22" hidden="1" x14ac:dyDescent="0.25">
      <c r="A136" s="113" t="s">
        <v>334</v>
      </c>
      <c r="B136" s="114"/>
      <c r="C136" s="114"/>
      <c r="D136" s="114"/>
      <c r="E136" s="114"/>
      <c r="F136" s="114"/>
      <c r="G136" s="114"/>
      <c r="H136" s="92">
        <v>6</v>
      </c>
      <c r="I136" s="92"/>
      <c r="J136" s="92"/>
      <c r="K136" s="92">
        <v>35</v>
      </c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</row>
    <row r="137" spans="1:22" ht="30" hidden="1" customHeight="1" x14ac:dyDescent="0.25">
      <c r="A137" s="113" t="s">
        <v>335</v>
      </c>
      <c r="B137" s="114"/>
      <c r="C137" s="114"/>
      <c r="D137" s="114"/>
      <c r="E137" s="114"/>
      <c r="F137" s="114"/>
      <c r="G137" s="114"/>
      <c r="H137" s="92">
        <v>968</v>
      </c>
      <c r="I137" s="92"/>
      <c r="J137" s="92"/>
      <c r="K137" s="92">
        <v>7467</v>
      </c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</row>
    <row r="138" spans="1:22" hidden="1" x14ac:dyDescent="0.25">
      <c r="A138" s="113" t="s">
        <v>336</v>
      </c>
      <c r="B138" s="114"/>
      <c r="C138" s="114"/>
      <c r="D138" s="114"/>
      <c r="E138" s="114"/>
      <c r="F138" s="114"/>
      <c r="G138" s="114"/>
      <c r="H138" s="92">
        <v>165</v>
      </c>
      <c r="I138" s="92"/>
      <c r="J138" s="92"/>
      <c r="K138" s="92">
        <v>1732</v>
      </c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</row>
    <row r="139" spans="1:22" ht="30" hidden="1" customHeight="1" x14ac:dyDescent="0.25">
      <c r="A139" s="113" t="s">
        <v>337</v>
      </c>
      <c r="B139" s="114"/>
      <c r="C139" s="114"/>
      <c r="D139" s="114"/>
      <c r="E139" s="114"/>
      <c r="F139" s="114"/>
      <c r="G139" s="114"/>
      <c r="H139" s="92">
        <v>1677</v>
      </c>
      <c r="I139" s="92"/>
      <c r="J139" s="92"/>
      <c r="K139" s="92">
        <v>8106</v>
      </c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</row>
    <row r="140" spans="1:22" x14ac:dyDescent="0.25">
      <c r="A140" s="113" t="s">
        <v>338</v>
      </c>
      <c r="B140" s="114"/>
      <c r="C140" s="114"/>
      <c r="D140" s="114"/>
      <c r="E140" s="114"/>
      <c r="F140" s="114"/>
      <c r="G140" s="114"/>
      <c r="H140" s="92">
        <v>10727</v>
      </c>
      <c r="I140" s="92"/>
      <c r="J140" s="92"/>
      <c r="K140" s="92">
        <v>76882</v>
      </c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</row>
    <row r="141" spans="1:22" ht="30" customHeight="1" x14ac:dyDescent="0.25">
      <c r="A141" s="113" t="s">
        <v>339</v>
      </c>
      <c r="B141" s="114"/>
      <c r="C141" s="114"/>
      <c r="D141" s="114"/>
      <c r="E141" s="114"/>
      <c r="F141" s="114"/>
      <c r="G141" s="114"/>
      <c r="H141" s="92">
        <v>1136.45</v>
      </c>
      <c r="I141" s="92"/>
      <c r="J141" s="92"/>
      <c r="K141" s="92">
        <v>5211.9799999999996</v>
      </c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</row>
    <row r="142" spans="1:22" x14ac:dyDescent="0.25">
      <c r="A142" s="115" t="s">
        <v>340</v>
      </c>
      <c r="B142" s="116"/>
      <c r="C142" s="116"/>
      <c r="D142" s="116"/>
      <c r="E142" s="116"/>
      <c r="F142" s="116"/>
      <c r="G142" s="116"/>
      <c r="H142" s="93">
        <v>11863.45</v>
      </c>
      <c r="I142" s="93"/>
      <c r="J142" s="93"/>
      <c r="K142" s="93">
        <v>82093.98</v>
      </c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</row>
    <row r="143" spans="1:22" x14ac:dyDescent="0.25">
      <c r="A143" s="50"/>
      <c r="B143" s="39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63</v>
      </c>
      <c r="D144" s="48"/>
      <c r="E144" s="48"/>
      <c r="F144" s="48"/>
      <c r="G144" s="48"/>
      <c r="H144" s="74">
        <f>IF(ISBLANK(Y30),"",ROUND(Z30/Y30,2)*100)</f>
        <v>98</v>
      </c>
      <c r="I144" s="48"/>
      <c r="J144" s="48"/>
      <c r="K144" s="74">
        <f>IF(ISBLANK(Y31),"",ROUND(Z31/Y31,2)*100)</f>
        <v>84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64</v>
      </c>
      <c r="D145" s="48"/>
      <c r="E145" s="48"/>
      <c r="F145" s="48"/>
      <c r="G145" s="48"/>
      <c r="H145" s="45">
        <f>IF(ISBLANK(Y30),"",ROUND(AA30/Y30,2)*100)</f>
        <v>60</v>
      </c>
      <c r="I145" s="48"/>
      <c r="J145" s="48"/>
      <c r="K145" s="45">
        <f>IF(ISBLANK(Y31),"",ROUND(AA31/Y31,2)*100)</f>
        <v>48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28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75" t="s">
        <v>68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3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75" t="s">
        <v>69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46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</sheetData>
  <mergeCells count="83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1:V41"/>
    <mergeCell ref="A43:V43"/>
    <mergeCell ref="A45:V45"/>
    <mergeCell ref="A47:V47"/>
    <mergeCell ref="A83:V83"/>
    <mergeCell ref="A55:V55"/>
    <mergeCell ref="A59:V59"/>
    <mergeCell ref="A60:V60"/>
    <mergeCell ref="A62:V62"/>
    <mergeCell ref="A66:V66"/>
    <mergeCell ref="A68:V68"/>
    <mergeCell ref="A69:V69"/>
    <mergeCell ref="A72:V72"/>
    <mergeCell ref="A75:V75"/>
    <mergeCell ref="A77:V77"/>
    <mergeCell ref="A79:V79"/>
    <mergeCell ref="A109:V109"/>
    <mergeCell ref="A84:V84"/>
    <mergeCell ref="A87:V87"/>
    <mergeCell ref="A88:V88"/>
    <mergeCell ref="A90:V90"/>
    <mergeCell ref="A96:V96"/>
    <mergeCell ref="A98:V98"/>
    <mergeCell ref="A99:V99"/>
    <mergeCell ref="A101:V101"/>
    <mergeCell ref="A103:V103"/>
    <mergeCell ref="A105:V105"/>
    <mergeCell ref="A107:V107"/>
    <mergeCell ref="A133:G133"/>
    <mergeCell ref="A110:V110"/>
    <mergeCell ref="A113:V113"/>
    <mergeCell ref="A114:V114"/>
    <mergeCell ref="A124:V124"/>
    <mergeCell ref="A126:G126"/>
    <mergeCell ref="A127:G127"/>
    <mergeCell ref="A128:G128"/>
    <mergeCell ref="A129:G129"/>
    <mergeCell ref="A130:G130"/>
    <mergeCell ref="A131:G131"/>
    <mergeCell ref="A132:G132"/>
    <mergeCell ref="A140:G140"/>
    <mergeCell ref="A141:G141"/>
    <mergeCell ref="A142:G142"/>
    <mergeCell ref="A134:G134"/>
    <mergeCell ref="A135:G135"/>
    <mergeCell ref="A136:G136"/>
    <mergeCell ref="A137:G137"/>
    <mergeCell ref="A138:G138"/>
    <mergeCell ref="A139:G13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5" t="s">
        <v>37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2" t="s">
        <v>34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2" t="s">
        <v>67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6" t="s">
        <v>20</v>
      </c>
      <c r="H10" s="157"/>
      <c r="I10" s="157"/>
      <c r="J10" s="156" t="s">
        <v>21</v>
      </c>
      <c r="K10" s="157"/>
      <c r="L10" s="157"/>
      <c r="M10" s="158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7">
        <f>11863.45/1000</f>
        <v>11.86345</v>
      </c>
      <c r="H11" s="138"/>
      <c r="I11" s="55" t="s">
        <v>6</v>
      </c>
      <c r="J11" s="139">
        <f>82093.98/1000</f>
        <v>82.093980000000002</v>
      </c>
      <c r="K11" s="140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7">
        <f>0/1000</f>
        <v>0</v>
      </c>
      <c r="H12" s="138"/>
      <c r="I12" s="55" t="s">
        <v>6</v>
      </c>
      <c r="J12" s="139">
        <f>0/1000</f>
        <v>0</v>
      </c>
      <c r="K12" s="140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9">
        <f>0/1000</f>
        <v>0</v>
      </c>
      <c r="H13" s="160"/>
      <c r="I13" s="55" t="s">
        <v>6</v>
      </c>
      <c r="J13" s="139">
        <f>0/1000</f>
        <v>0</v>
      </c>
      <c r="K13" s="140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7">
        <f>(O14+O15)/1000</f>
        <v>0.17201</v>
      </c>
      <c r="H14" s="138"/>
      <c r="I14" s="55" t="s">
        <v>8</v>
      </c>
      <c r="J14" s="139">
        <f>(P14+P15)/1000</f>
        <v>0.17201</v>
      </c>
      <c r="K14" s="140"/>
      <c r="L14" s="58">
        <v>1879</v>
      </c>
      <c r="M14" s="35" t="s">
        <v>8</v>
      </c>
      <c r="N14" s="57"/>
      <c r="O14" s="26">
        <v>170.41</v>
      </c>
      <c r="P14" s="27">
        <v>170.41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3">
        <f>1897/1000</f>
        <v>1.897</v>
      </c>
      <c r="H15" s="164"/>
      <c r="I15" s="55" t="s">
        <v>6</v>
      </c>
      <c r="J15" s="139">
        <f>22774/1000</f>
        <v>22.774000000000001</v>
      </c>
      <c r="K15" s="140"/>
      <c r="L15" s="59">
        <v>22537</v>
      </c>
      <c r="M15" s="35" t="s">
        <v>6</v>
      </c>
      <c r="N15" s="57"/>
      <c r="O15" s="26">
        <v>1.6</v>
      </c>
      <c r="P15" s="27">
        <v>1.6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5" t="s">
        <v>25</v>
      </c>
      <c r="G20" s="166"/>
      <c r="H20" s="165" t="s">
        <v>26</v>
      </c>
      <c r="I20" s="169"/>
      <c r="J20" s="169"/>
      <c r="K20" s="166"/>
      <c r="L20" s="63"/>
      <c r="M20" s="125" t="s">
        <v>27</v>
      </c>
      <c r="N20" s="125" t="s">
        <v>28</v>
      </c>
    </row>
    <row r="21" spans="1:23" s="33" customFormat="1" ht="19.5" customHeight="1" thickBot="1" x14ac:dyDescent="0.3">
      <c r="A21" s="152"/>
      <c r="B21" s="152"/>
      <c r="C21" s="152"/>
      <c r="D21" s="125" t="s">
        <v>33</v>
      </c>
      <c r="E21" s="152"/>
      <c r="F21" s="167"/>
      <c r="G21" s="168"/>
      <c r="H21" s="161" t="s">
        <v>29</v>
      </c>
      <c r="I21" s="162"/>
      <c r="J21" s="161" t="s">
        <v>30</v>
      </c>
      <c r="K21" s="162"/>
      <c r="L21" s="64"/>
      <c r="M21" s="152"/>
      <c r="N21" s="152"/>
    </row>
    <row r="22" spans="1:23" s="33" customFormat="1" ht="19.5" customHeight="1" x14ac:dyDescent="0.25">
      <c r="A22" s="152"/>
      <c r="B22" s="152"/>
      <c r="C22" s="152"/>
      <c r="D22" s="152"/>
      <c r="E22" s="152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2"/>
      <c r="N22" s="152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3" t="s">
        <v>341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23" ht="19.350000000000001" customHeight="1" x14ac:dyDescent="0.25">
      <c r="A25" s="119" t="s">
        <v>342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2.8" x14ac:dyDescent="0.25">
      <c r="A26" s="94">
        <v>1</v>
      </c>
      <c r="B26" s="95" t="s">
        <v>343</v>
      </c>
      <c r="C26" s="82" t="s">
        <v>344</v>
      </c>
      <c r="D26" s="96" t="s">
        <v>345</v>
      </c>
      <c r="E26" s="97">
        <v>1.99</v>
      </c>
      <c r="F26" s="84" t="s">
        <v>346</v>
      </c>
      <c r="G26" s="84">
        <v>19.18</v>
      </c>
      <c r="H26" s="98"/>
      <c r="I26" s="98"/>
      <c r="J26" s="84" t="s">
        <v>347</v>
      </c>
      <c r="K26" s="84">
        <v>230.31</v>
      </c>
      <c r="L26" s="99"/>
      <c r="M26" s="98">
        <f t="shared" ref="M26:M36" si="0">IF(ISNUMBER(K26/G26),IF(NOT(K26/G26=0),K26/G26, " "), " ")</f>
        <v>12.007820646506778</v>
      </c>
      <c r="N26" s="96"/>
    </row>
    <row r="27" spans="1:23" s="29" customFormat="1" ht="22.8" x14ac:dyDescent="0.25">
      <c r="A27" s="94">
        <v>2</v>
      </c>
      <c r="B27" s="95" t="s">
        <v>348</v>
      </c>
      <c r="C27" s="82" t="s">
        <v>349</v>
      </c>
      <c r="D27" s="96" t="s">
        <v>345</v>
      </c>
      <c r="E27" s="97">
        <v>5.6</v>
      </c>
      <c r="F27" s="84" t="s">
        <v>350</v>
      </c>
      <c r="G27" s="84">
        <v>55.2</v>
      </c>
      <c r="H27" s="98"/>
      <c r="I27" s="98"/>
      <c r="J27" s="84" t="s">
        <v>351</v>
      </c>
      <c r="K27" s="84">
        <v>662.76</v>
      </c>
      <c r="L27" s="99"/>
      <c r="M27" s="98">
        <f t="shared" si="0"/>
        <v>12.006521739130434</v>
      </c>
      <c r="N27" s="96"/>
    </row>
    <row r="28" spans="1:23" s="29" customFormat="1" ht="22.8" x14ac:dyDescent="0.25">
      <c r="A28" s="94">
        <v>3</v>
      </c>
      <c r="B28" s="95" t="s">
        <v>352</v>
      </c>
      <c r="C28" s="82" t="s">
        <v>353</v>
      </c>
      <c r="D28" s="96" t="s">
        <v>345</v>
      </c>
      <c r="E28" s="97">
        <v>24.16</v>
      </c>
      <c r="F28" s="84" t="s">
        <v>354</v>
      </c>
      <c r="G28" s="84">
        <v>249.56</v>
      </c>
      <c r="H28" s="98"/>
      <c r="I28" s="98"/>
      <c r="J28" s="84" t="s">
        <v>355</v>
      </c>
      <c r="K28" s="84">
        <v>2997.04</v>
      </c>
      <c r="L28" s="99"/>
      <c r="M28" s="98">
        <f t="shared" si="0"/>
        <v>12.009296361596409</v>
      </c>
      <c r="N28" s="96"/>
    </row>
    <row r="29" spans="1:23" s="29" customFormat="1" ht="22.8" x14ac:dyDescent="0.25">
      <c r="A29" s="94">
        <v>4</v>
      </c>
      <c r="B29" s="95" t="s">
        <v>356</v>
      </c>
      <c r="C29" s="82" t="s">
        <v>357</v>
      </c>
      <c r="D29" s="96" t="s">
        <v>345</v>
      </c>
      <c r="E29" s="97">
        <v>7.68</v>
      </c>
      <c r="F29" s="84" t="s">
        <v>358</v>
      </c>
      <c r="G29" s="84">
        <v>82.1</v>
      </c>
      <c r="H29" s="98"/>
      <c r="I29" s="98"/>
      <c r="J29" s="84" t="s">
        <v>359</v>
      </c>
      <c r="K29" s="84">
        <v>985.19</v>
      </c>
      <c r="L29" s="99"/>
      <c r="M29" s="98">
        <f t="shared" si="0"/>
        <v>11.999878197320342</v>
      </c>
      <c r="N29" s="96"/>
    </row>
    <row r="30" spans="1:23" ht="22.8" x14ac:dyDescent="0.25">
      <c r="A30" s="94">
        <v>5</v>
      </c>
      <c r="B30" s="95" t="s">
        <v>360</v>
      </c>
      <c r="C30" s="82" t="s">
        <v>361</v>
      </c>
      <c r="D30" s="96" t="s">
        <v>345</v>
      </c>
      <c r="E30" s="97">
        <v>24.19</v>
      </c>
      <c r="F30" s="84" t="s">
        <v>362</v>
      </c>
      <c r="G30" s="84">
        <v>260.77</v>
      </c>
      <c r="H30" s="98"/>
      <c r="I30" s="98"/>
      <c r="J30" s="84" t="s">
        <v>363</v>
      </c>
      <c r="K30" s="84">
        <v>3131.4</v>
      </c>
      <c r="L30" s="99"/>
      <c r="M30" s="98">
        <f t="shared" si="0"/>
        <v>12.008283161406604</v>
      </c>
      <c r="N30" s="96"/>
    </row>
    <row r="31" spans="1:23" ht="22.8" x14ac:dyDescent="0.25">
      <c r="A31" s="94">
        <v>6</v>
      </c>
      <c r="B31" s="95" t="s">
        <v>364</v>
      </c>
      <c r="C31" s="82" t="s">
        <v>365</v>
      </c>
      <c r="D31" s="96" t="s">
        <v>345</v>
      </c>
      <c r="E31" s="97">
        <v>81.290000000000006</v>
      </c>
      <c r="F31" s="84" t="s">
        <v>366</v>
      </c>
      <c r="G31" s="84">
        <v>910.44</v>
      </c>
      <c r="H31" s="98"/>
      <c r="I31" s="98"/>
      <c r="J31" s="84" t="s">
        <v>367</v>
      </c>
      <c r="K31" s="84">
        <v>10926.18</v>
      </c>
      <c r="L31" s="99"/>
      <c r="M31" s="98">
        <f t="shared" si="0"/>
        <v>12.000988533017003</v>
      </c>
      <c r="N31" s="96"/>
    </row>
    <row r="32" spans="1:23" ht="22.8" x14ac:dyDescent="0.25">
      <c r="A32" s="94">
        <v>7</v>
      </c>
      <c r="B32" s="95" t="s">
        <v>368</v>
      </c>
      <c r="C32" s="82" t="s">
        <v>369</v>
      </c>
      <c r="D32" s="96" t="s">
        <v>345</v>
      </c>
      <c r="E32" s="97">
        <v>17.010000000000002</v>
      </c>
      <c r="F32" s="84" t="s">
        <v>370</v>
      </c>
      <c r="G32" s="84">
        <v>195.1</v>
      </c>
      <c r="H32" s="98"/>
      <c r="I32" s="98"/>
      <c r="J32" s="84" t="s">
        <v>371</v>
      </c>
      <c r="K32" s="84">
        <v>2340.91</v>
      </c>
      <c r="L32" s="99"/>
      <c r="M32" s="98">
        <f t="shared" si="0"/>
        <v>11.998513582778061</v>
      </c>
      <c r="N32" s="96"/>
    </row>
    <row r="33" spans="1:14" ht="22.8" x14ac:dyDescent="0.25">
      <c r="A33" s="94">
        <v>8</v>
      </c>
      <c r="B33" s="95" t="s">
        <v>372</v>
      </c>
      <c r="C33" s="82" t="s">
        <v>373</v>
      </c>
      <c r="D33" s="96" t="s">
        <v>345</v>
      </c>
      <c r="E33" s="97">
        <v>0.86</v>
      </c>
      <c r="F33" s="84" t="s">
        <v>374</v>
      </c>
      <c r="G33" s="84">
        <v>10.35</v>
      </c>
      <c r="H33" s="98"/>
      <c r="I33" s="98"/>
      <c r="J33" s="84" t="s">
        <v>375</v>
      </c>
      <c r="K33" s="84">
        <v>124.13</v>
      </c>
      <c r="L33" s="99"/>
      <c r="M33" s="98">
        <f t="shared" si="0"/>
        <v>11.993236714975845</v>
      </c>
      <c r="N33" s="96"/>
    </row>
    <row r="34" spans="1:14" ht="22.8" x14ac:dyDescent="0.25">
      <c r="A34" s="94">
        <v>9</v>
      </c>
      <c r="B34" s="95" t="s">
        <v>376</v>
      </c>
      <c r="C34" s="82" t="s">
        <v>377</v>
      </c>
      <c r="D34" s="96" t="s">
        <v>345</v>
      </c>
      <c r="E34" s="97">
        <v>7.62</v>
      </c>
      <c r="F34" s="84" t="s">
        <v>378</v>
      </c>
      <c r="G34" s="84">
        <v>95.56</v>
      </c>
      <c r="H34" s="98"/>
      <c r="I34" s="98"/>
      <c r="J34" s="84" t="s">
        <v>379</v>
      </c>
      <c r="K34" s="84">
        <v>1146.5</v>
      </c>
      <c r="L34" s="99"/>
      <c r="M34" s="98">
        <f t="shared" si="0"/>
        <v>11.997697781498534</v>
      </c>
      <c r="N34" s="96"/>
    </row>
    <row r="35" spans="1:14" ht="22.8" x14ac:dyDescent="0.25">
      <c r="A35" s="94">
        <v>10</v>
      </c>
      <c r="B35" s="95" t="s">
        <v>380</v>
      </c>
      <c r="C35" s="82" t="s">
        <v>381</v>
      </c>
      <c r="D35" s="96" t="s">
        <v>345</v>
      </c>
      <c r="E35" s="97">
        <v>0.01</v>
      </c>
      <c r="F35" s="84" t="s">
        <v>382</v>
      </c>
      <c r="G35" s="84">
        <v>0.13</v>
      </c>
      <c r="H35" s="98"/>
      <c r="I35" s="98"/>
      <c r="J35" s="84" t="s">
        <v>383</v>
      </c>
      <c r="K35" s="84">
        <v>1.57</v>
      </c>
      <c r="L35" s="99"/>
      <c r="M35" s="98">
        <f t="shared" si="0"/>
        <v>12.076923076923077</v>
      </c>
      <c r="N35" s="96"/>
    </row>
    <row r="36" spans="1:14" ht="22.8" x14ac:dyDescent="0.25">
      <c r="A36" s="94">
        <v>11</v>
      </c>
      <c r="B36" s="95">
        <v>2</v>
      </c>
      <c r="C36" s="82" t="s">
        <v>384</v>
      </c>
      <c r="D36" s="96" t="s">
        <v>345</v>
      </c>
      <c r="E36" s="97">
        <v>1.6</v>
      </c>
      <c r="F36" s="84" t="s">
        <v>385</v>
      </c>
      <c r="G36" s="84"/>
      <c r="H36" s="98"/>
      <c r="I36" s="98"/>
      <c r="J36" s="84" t="s">
        <v>385</v>
      </c>
      <c r="K36" s="84"/>
      <c r="L36" s="99"/>
      <c r="M36" s="98" t="str">
        <f t="shared" si="0"/>
        <v xml:space="preserve"> </v>
      </c>
      <c r="N36" s="96"/>
    </row>
    <row r="37" spans="1:14" ht="19.350000000000001" customHeight="1" x14ac:dyDescent="0.25">
      <c r="A37" s="119" t="s">
        <v>386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1:14" ht="22.8" x14ac:dyDescent="0.25">
      <c r="A38" s="94">
        <v>12</v>
      </c>
      <c r="B38" s="95">
        <v>30101</v>
      </c>
      <c r="C38" s="82" t="s">
        <v>387</v>
      </c>
      <c r="D38" s="96" t="s">
        <v>388</v>
      </c>
      <c r="E38" s="97">
        <v>1</v>
      </c>
      <c r="F38" s="84" t="s">
        <v>389</v>
      </c>
      <c r="G38" s="84">
        <v>111.55</v>
      </c>
      <c r="H38" s="98"/>
      <c r="I38" s="98"/>
      <c r="J38" s="84" t="s">
        <v>390</v>
      </c>
      <c r="K38" s="84">
        <v>467</v>
      </c>
      <c r="L38" s="99"/>
      <c r="M38" s="98">
        <f t="shared" ref="M38:M44" si="1">IF(ISNUMBER(K38/G38),IF(NOT(K38/G38=0),K38/G38, " "), " ")</f>
        <v>4.1864634692962799</v>
      </c>
      <c r="N38" s="96" t="s">
        <v>391</v>
      </c>
    </row>
    <row r="39" spans="1:14" ht="22.8" x14ac:dyDescent="0.25">
      <c r="A39" s="94">
        <v>13</v>
      </c>
      <c r="B39" s="95">
        <v>30401</v>
      </c>
      <c r="C39" s="82" t="s">
        <v>392</v>
      </c>
      <c r="D39" s="96" t="s">
        <v>388</v>
      </c>
      <c r="E39" s="97">
        <v>1</v>
      </c>
      <c r="F39" s="84" t="s">
        <v>393</v>
      </c>
      <c r="G39" s="84">
        <v>2.31</v>
      </c>
      <c r="H39" s="98"/>
      <c r="I39" s="98"/>
      <c r="J39" s="84" t="s">
        <v>394</v>
      </c>
      <c r="K39" s="84">
        <v>7</v>
      </c>
      <c r="L39" s="99"/>
      <c r="M39" s="98">
        <f t="shared" si="1"/>
        <v>3.0303030303030303</v>
      </c>
      <c r="N39" s="96" t="s">
        <v>391</v>
      </c>
    </row>
    <row r="40" spans="1:14" ht="22.8" x14ac:dyDescent="0.25">
      <c r="A40" s="94">
        <v>14</v>
      </c>
      <c r="B40" s="95">
        <v>30954</v>
      </c>
      <c r="C40" s="82" t="s">
        <v>395</v>
      </c>
      <c r="D40" s="96" t="s">
        <v>388</v>
      </c>
      <c r="E40" s="97">
        <v>0.23</v>
      </c>
      <c r="F40" s="84" t="s">
        <v>396</v>
      </c>
      <c r="G40" s="84">
        <v>7.77</v>
      </c>
      <c r="H40" s="98"/>
      <c r="I40" s="98"/>
      <c r="J40" s="84" t="s">
        <v>397</v>
      </c>
      <c r="K40" s="84">
        <v>37.49</v>
      </c>
      <c r="L40" s="99"/>
      <c r="M40" s="98">
        <f t="shared" si="1"/>
        <v>4.8249678249678256</v>
      </c>
      <c r="N40" s="96" t="s">
        <v>391</v>
      </c>
    </row>
    <row r="41" spans="1:14" ht="22.8" x14ac:dyDescent="0.25">
      <c r="A41" s="94">
        <v>15</v>
      </c>
      <c r="B41" s="95">
        <v>40502</v>
      </c>
      <c r="C41" s="82" t="s">
        <v>398</v>
      </c>
      <c r="D41" s="96" t="s">
        <v>388</v>
      </c>
      <c r="E41" s="97">
        <v>10.1</v>
      </c>
      <c r="F41" s="84" t="s">
        <v>399</v>
      </c>
      <c r="G41" s="84">
        <v>79.17</v>
      </c>
      <c r="H41" s="98"/>
      <c r="I41" s="98"/>
      <c r="J41" s="84" t="s">
        <v>400</v>
      </c>
      <c r="K41" s="84">
        <v>454.5</v>
      </c>
      <c r="L41" s="99"/>
      <c r="M41" s="98">
        <f t="shared" si="1"/>
        <v>5.7408109132247063</v>
      </c>
      <c r="N41" s="96" t="s">
        <v>391</v>
      </c>
    </row>
    <row r="42" spans="1:14" ht="22.8" x14ac:dyDescent="0.25">
      <c r="A42" s="94">
        <v>16</v>
      </c>
      <c r="B42" s="95">
        <v>40504</v>
      </c>
      <c r="C42" s="82" t="s">
        <v>401</v>
      </c>
      <c r="D42" s="96" t="s">
        <v>388</v>
      </c>
      <c r="E42" s="97">
        <v>5.47</v>
      </c>
      <c r="F42" s="84" t="s">
        <v>402</v>
      </c>
      <c r="G42" s="84">
        <v>7.05</v>
      </c>
      <c r="H42" s="98"/>
      <c r="I42" s="98"/>
      <c r="J42" s="84" t="s">
        <v>403</v>
      </c>
      <c r="K42" s="84">
        <v>16.41</v>
      </c>
      <c r="L42" s="99"/>
      <c r="M42" s="98">
        <f t="shared" si="1"/>
        <v>2.3276595744680852</v>
      </c>
      <c r="N42" s="96" t="s">
        <v>391</v>
      </c>
    </row>
    <row r="43" spans="1:14" ht="22.8" x14ac:dyDescent="0.25">
      <c r="A43" s="94">
        <v>17</v>
      </c>
      <c r="B43" s="95">
        <v>310102</v>
      </c>
      <c r="C43" s="82" t="s">
        <v>404</v>
      </c>
      <c r="D43" s="96" t="s">
        <v>388</v>
      </c>
      <c r="E43" s="97">
        <v>1.08</v>
      </c>
      <c r="F43" s="84" t="s">
        <v>405</v>
      </c>
      <c r="G43" s="84">
        <v>7.6</v>
      </c>
      <c r="H43" s="98"/>
      <c r="I43" s="98"/>
      <c r="J43" s="84" t="s">
        <v>406</v>
      </c>
      <c r="K43" s="84">
        <v>72.28</v>
      </c>
      <c r="L43" s="99"/>
      <c r="M43" s="98">
        <f t="shared" si="1"/>
        <v>9.510526315789475</v>
      </c>
      <c r="N43" s="96" t="s">
        <v>407</v>
      </c>
    </row>
    <row r="44" spans="1:14" ht="22.8" x14ac:dyDescent="0.25">
      <c r="A44" s="94">
        <v>18</v>
      </c>
      <c r="B44" s="95">
        <v>400001</v>
      </c>
      <c r="C44" s="82" t="s">
        <v>408</v>
      </c>
      <c r="D44" s="96" t="s">
        <v>388</v>
      </c>
      <c r="E44" s="97">
        <v>2.23</v>
      </c>
      <c r="F44" s="84" t="s">
        <v>409</v>
      </c>
      <c r="G44" s="84">
        <v>230.12</v>
      </c>
      <c r="H44" s="98"/>
      <c r="I44" s="98"/>
      <c r="J44" s="84" t="s">
        <v>410</v>
      </c>
      <c r="K44" s="84">
        <v>1309.01</v>
      </c>
      <c r="L44" s="99"/>
      <c r="M44" s="98">
        <f t="shared" si="1"/>
        <v>5.6883799756648701</v>
      </c>
      <c r="N44" s="96" t="s">
        <v>391</v>
      </c>
    </row>
    <row r="45" spans="1:14" ht="19.350000000000001" customHeight="1" x14ac:dyDescent="0.25">
      <c r="A45" s="119" t="s">
        <v>411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</row>
    <row r="46" spans="1:14" ht="22.8" x14ac:dyDescent="0.25">
      <c r="A46" s="94">
        <v>19</v>
      </c>
      <c r="B46" s="95" t="s">
        <v>412</v>
      </c>
      <c r="C46" s="82" t="s">
        <v>413</v>
      </c>
      <c r="D46" s="96" t="s">
        <v>414</v>
      </c>
      <c r="E46" s="97">
        <v>1.3158000000000001</v>
      </c>
      <c r="F46" s="84" t="s">
        <v>415</v>
      </c>
      <c r="G46" s="84">
        <v>8.14</v>
      </c>
      <c r="H46" s="98">
        <v>42.66</v>
      </c>
      <c r="I46" s="98">
        <v>56.13</v>
      </c>
      <c r="J46" s="84" t="s">
        <v>416</v>
      </c>
      <c r="K46" s="84">
        <v>64.53</v>
      </c>
      <c r="L46" s="99"/>
      <c r="M46" s="98">
        <f t="shared" ref="M46:M75" si="2">IF(ISNUMBER(K46/G46),IF(NOT(K46/G46=0),K46/G46, " "), " ")</f>
        <v>7.9275184275184269</v>
      </c>
      <c r="N46" s="96" t="s">
        <v>417</v>
      </c>
    </row>
    <row r="47" spans="1:14" ht="34.200000000000003" x14ac:dyDescent="0.25">
      <c r="A47" s="94">
        <v>20</v>
      </c>
      <c r="B47" s="95" t="s">
        <v>418</v>
      </c>
      <c r="C47" s="82" t="s">
        <v>419</v>
      </c>
      <c r="D47" s="96" t="s">
        <v>420</v>
      </c>
      <c r="E47" s="97">
        <v>2.9999999999999997E-4</v>
      </c>
      <c r="F47" s="84" t="s">
        <v>421</v>
      </c>
      <c r="G47" s="84">
        <v>5.5</v>
      </c>
      <c r="H47" s="98">
        <v>62800.15</v>
      </c>
      <c r="I47" s="98">
        <v>18.84</v>
      </c>
      <c r="J47" s="84" t="s">
        <v>422</v>
      </c>
      <c r="K47" s="84">
        <v>19.37</v>
      </c>
      <c r="L47" s="99"/>
      <c r="M47" s="98">
        <f t="shared" si="2"/>
        <v>3.521818181818182</v>
      </c>
      <c r="N47" s="96" t="s">
        <v>423</v>
      </c>
    </row>
    <row r="48" spans="1:14" ht="34.200000000000003" x14ac:dyDescent="0.25">
      <c r="A48" s="94">
        <v>21</v>
      </c>
      <c r="B48" s="95" t="s">
        <v>424</v>
      </c>
      <c r="C48" s="82" t="s">
        <v>425</v>
      </c>
      <c r="D48" s="96" t="s">
        <v>420</v>
      </c>
      <c r="E48" s="97">
        <v>1E-4</v>
      </c>
      <c r="F48" s="84" t="s">
        <v>426</v>
      </c>
      <c r="G48" s="84">
        <v>3</v>
      </c>
      <c r="H48" s="98">
        <v>85289</v>
      </c>
      <c r="I48" s="98">
        <v>8.5299999999999994</v>
      </c>
      <c r="J48" s="84" t="s">
        <v>427</v>
      </c>
      <c r="K48" s="84">
        <v>8.75</v>
      </c>
      <c r="L48" s="99"/>
      <c r="M48" s="98">
        <f t="shared" si="2"/>
        <v>2.9166666666666665</v>
      </c>
      <c r="N48" s="96" t="s">
        <v>428</v>
      </c>
    </row>
    <row r="49" spans="1:14" ht="34.200000000000003" x14ac:dyDescent="0.25">
      <c r="A49" s="94">
        <v>22</v>
      </c>
      <c r="B49" s="95" t="s">
        <v>429</v>
      </c>
      <c r="C49" s="82" t="s">
        <v>430</v>
      </c>
      <c r="D49" s="96" t="s">
        <v>420</v>
      </c>
      <c r="E49" s="97">
        <v>2.9999999999999997E-4</v>
      </c>
      <c r="F49" s="84" t="s">
        <v>431</v>
      </c>
      <c r="G49" s="84">
        <v>3.18</v>
      </c>
      <c r="H49" s="98">
        <v>37127</v>
      </c>
      <c r="I49" s="98">
        <v>11.14</v>
      </c>
      <c r="J49" s="84" t="s">
        <v>432</v>
      </c>
      <c r="K49" s="84">
        <v>11.44</v>
      </c>
      <c r="L49" s="99"/>
      <c r="M49" s="98">
        <f t="shared" si="2"/>
        <v>3.5974842767295594</v>
      </c>
      <c r="N49" s="96" t="s">
        <v>433</v>
      </c>
    </row>
    <row r="50" spans="1:14" ht="22.8" x14ac:dyDescent="0.25">
      <c r="A50" s="94">
        <v>23</v>
      </c>
      <c r="B50" s="95" t="s">
        <v>434</v>
      </c>
      <c r="C50" s="82" t="s">
        <v>435</v>
      </c>
      <c r="D50" s="96" t="s">
        <v>420</v>
      </c>
      <c r="E50" s="97">
        <v>2.8E-3</v>
      </c>
      <c r="F50" s="84" t="s">
        <v>436</v>
      </c>
      <c r="G50" s="84">
        <v>29.87</v>
      </c>
      <c r="H50" s="98">
        <v>56684.17</v>
      </c>
      <c r="I50" s="98">
        <v>158.72999999999999</v>
      </c>
      <c r="J50" s="84" t="s">
        <v>437</v>
      </c>
      <c r="K50" s="84">
        <v>162.77000000000001</v>
      </c>
      <c r="L50" s="99"/>
      <c r="M50" s="98">
        <f t="shared" si="2"/>
        <v>5.4492802142618011</v>
      </c>
      <c r="N50" s="96" t="s">
        <v>438</v>
      </c>
    </row>
    <row r="51" spans="1:14" ht="34.200000000000003" x14ac:dyDescent="0.25">
      <c r="A51" s="94">
        <v>24</v>
      </c>
      <c r="B51" s="95" t="s">
        <v>439</v>
      </c>
      <c r="C51" s="82" t="s">
        <v>440</v>
      </c>
      <c r="D51" s="96" t="s">
        <v>414</v>
      </c>
      <c r="E51" s="97">
        <v>0.97430000000000005</v>
      </c>
      <c r="F51" s="84" t="s">
        <v>441</v>
      </c>
      <c r="G51" s="84">
        <v>98.43</v>
      </c>
      <c r="H51" s="98">
        <v>418</v>
      </c>
      <c r="I51" s="98">
        <v>407.26</v>
      </c>
      <c r="J51" s="84" t="s">
        <v>442</v>
      </c>
      <c r="K51" s="84">
        <v>425.4</v>
      </c>
      <c r="L51" s="99"/>
      <c r="M51" s="98">
        <f t="shared" si="2"/>
        <v>4.3218530935690334</v>
      </c>
      <c r="N51" s="96" t="s">
        <v>443</v>
      </c>
    </row>
    <row r="52" spans="1:14" ht="22.8" x14ac:dyDescent="0.25">
      <c r="A52" s="94">
        <v>25</v>
      </c>
      <c r="B52" s="95" t="s">
        <v>444</v>
      </c>
      <c r="C52" s="82" t="s">
        <v>445</v>
      </c>
      <c r="D52" s="96" t="s">
        <v>446</v>
      </c>
      <c r="E52" s="97">
        <v>0.17599999999999999</v>
      </c>
      <c r="F52" s="84" t="s">
        <v>447</v>
      </c>
      <c r="G52" s="84">
        <v>7.45</v>
      </c>
      <c r="H52" s="98">
        <v>228.81</v>
      </c>
      <c r="I52" s="98">
        <v>40.26</v>
      </c>
      <c r="J52" s="84" t="s">
        <v>448</v>
      </c>
      <c r="K52" s="84">
        <v>41.11</v>
      </c>
      <c r="L52" s="99"/>
      <c r="M52" s="98">
        <f t="shared" si="2"/>
        <v>5.5181208053691275</v>
      </c>
      <c r="N52" s="96" t="s">
        <v>449</v>
      </c>
    </row>
    <row r="53" spans="1:14" ht="45.6" x14ac:dyDescent="0.25">
      <c r="A53" s="94">
        <v>26</v>
      </c>
      <c r="B53" s="95" t="s">
        <v>450</v>
      </c>
      <c r="C53" s="82" t="s">
        <v>451</v>
      </c>
      <c r="D53" s="96" t="s">
        <v>446</v>
      </c>
      <c r="E53" s="97">
        <v>1.5</v>
      </c>
      <c r="F53" s="84" t="s">
        <v>452</v>
      </c>
      <c r="G53" s="84">
        <v>34.21</v>
      </c>
      <c r="H53" s="98">
        <v>119.32</v>
      </c>
      <c r="I53" s="98">
        <v>178.97</v>
      </c>
      <c r="J53" s="84" t="s">
        <v>453</v>
      </c>
      <c r="K53" s="84">
        <v>183.01</v>
      </c>
      <c r="L53" s="99"/>
      <c r="M53" s="98">
        <f t="shared" si="2"/>
        <v>5.3496053785442852</v>
      </c>
      <c r="N53" s="96" t="s">
        <v>454</v>
      </c>
    </row>
    <row r="54" spans="1:14" ht="68.400000000000006" x14ac:dyDescent="0.25">
      <c r="A54" s="94">
        <v>27</v>
      </c>
      <c r="B54" s="95" t="s">
        <v>455</v>
      </c>
      <c r="C54" s="82" t="s">
        <v>456</v>
      </c>
      <c r="D54" s="96" t="s">
        <v>446</v>
      </c>
      <c r="E54" s="97">
        <v>0.44</v>
      </c>
      <c r="F54" s="84" t="s">
        <v>457</v>
      </c>
      <c r="G54" s="84">
        <v>51.04</v>
      </c>
      <c r="H54" s="98">
        <v>417.58</v>
      </c>
      <c r="I54" s="98">
        <v>183.74</v>
      </c>
      <c r="J54" s="84" t="s">
        <v>458</v>
      </c>
      <c r="K54" s="84">
        <v>187.56</v>
      </c>
      <c r="L54" s="99"/>
      <c r="M54" s="98">
        <f t="shared" si="2"/>
        <v>3.6747648902821317</v>
      </c>
      <c r="N54" s="96" t="s">
        <v>459</v>
      </c>
    </row>
    <row r="55" spans="1:14" ht="34.200000000000003" x14ac:dyDescent="0.25">
      <c r="A55" s="94">
        <v>28</v>
      </c>
      <c r="B55" s="95" t="s">
        <v>460</v>
      </c>
      <c r="C55" s="82" t="s">
        <v>461</v>
      </c>
      <c r="D55" s="96" t="s">
        <v>420</v>
      </c>
      <c r="E55" s="97">
        <v>4.0000000000000001E-3</v>
      </c>
      <c r="F55" s="84" t="s">
        <v>462</v>
      </c>
      <c r="G55" s="84">
        <v>83.65</v>
      </c>
      <c r="H55" s="98">
        <v>55802.95</v>
      </c>
      <c r="I55" s="98">
        <v>223.2</v>
      </c>
      <c r="J55" s="84" t="s">
        <v>463</v>
      </c>
      <c r="K55" s="84">
        <v>228.96</v>
      </c>
      <c r="L55" s="99"/>
      <c r="M55" s="98">
        <f t="shared" si="2"/>
        <v>2.737118947997609</v>
      </c>
      <c r="N55" s="96" t="s">
        <v>464</v>
      </c>
    </row>
    <row r="56" spans="1:14" ht="57" x14ac:dyDescent="0.25">
      <c r="A56" s="94">
        <v>29</v>
      </c>
      <c r="B56" s="95" t="s">
        <v>465</v>
      </c>
      <c r="C56" s="82" t="s">
        <v>466</v>
      </c>
      <c r="D56" s="96" t="s">
        <v>467</v>
      </c>
      <c r="E56" s="97">
        <v>16.05</v>
      </c>
      <c r="F56" s="84" t="s">
        <v>468</v>
      </c>
      <c r="G56" s="84">
        <v>151.51</v>
      </c>
      <c r="H56" s="98">
        <v>40.630000000000003</v>
      </c>
      <c r="I56" s="98">
        <v>652.11</v>
      </c>
      <c r="J56" s="84" t="s">
        <v>469</v>
      </c>
      <c r="K56" s="84">
        <v>670.57</v>
      </c>
      <c r="L56" s="99"/>
      <c r="M56" s="98">
        <f t="shared" si="2"/>
        <v>4.4259124810243557</v>
      </c>
      <c r="N56" s="96" t="s">
        <v>470</v>
      </c>
    </row>
    <row r="57" spans="1:14" ht="57" x14ac:dyDescent="0.25">
      <c r="A57" s="94">
        <v>30</v>
      </c>
      <c r="B57" s="95" t="s">
        <v>471</v>
      </c>
      <c r="C57" s="82" t="s">
        <v>472</v>
      </c>
      <c r="D57" s="96" t="s">
        <v>467</v>
      </c>
      <c r="E57" s="97">
        <v>12.84</v>
      </c>
      <c r="F57" s="84" t="s">
        <v>473</v>
      </c>
      <c r="G57" s="84">
        <v>157.93</v>
      </c>
      <c r="H57" s="98">
        <v>52.7</v>
      </c>
      <c r="I57" s="98">
        <v>676.67</v>
      </c>
      <c r="J57" s="84" t="s">
        <v>474</v>
      </c>
      <c r="K57" s="84">
        <v>695.93</v>
      </c>
      <c r="L57" s="99"/>
      <c r="M57" s="98">
        <f t="shared" si="2"/>
        <v>4.4065725321344891</v>
      </c>
      <c r="N57" s="96" t="s">
        <v>475</v>
      </c>
    </row>
    <row r="58" spans="1:14" ht="57" x14ac:dyDescent="0.25">
      <c r="A58" s="94">
        <v>31</v>
      </c>
      <c r="B58" s="95" t="s">
        <v>476</v>
      </c>
      <c r="C58" s="82" t="s">
        <v>477</v>
      </c>
      <c r="D58" s="96" t="s">
        <v>467</v>
      </c>
      <c r="E58" s="97">
        <v>4.28</v>
      </c>
      <c r="F58" s="84" t="s">
        <v>478</v>
      </c>
      <c r="G58" s="84">
        <v>75.33</v>
      </c>
      <c r="H58" s="98">
        <v>75.87</v>
      </c>
      <c r="I58" s="98">
        <v>324.72000000000003</v>
      </c>
      <c r="J58" s="84" t="s">
        <v>479</v>
      </c>
      <c r="K58" s="84">
        <v>333.97</v>
      </c>
      <c r="L58" s="99"/>
      <c r="M58" s="98">
        <f t="shared" si="2"/>
        <v>4.4334262577990184</v>
      </c>
      <c r="N58" s="96" t="s">
        <v>480</v>
      </c>
    </row>
    <row r="59" spans="1:14" ht="57" x14ac:dyDescent="0.25">
      <c r="A59" s="94">
        <v>32</v>
      </c>
      <c r="B59" s="95" t="s">
        <v>481</v>
      </c>
      <c r="C59" s="82" t="s">
        <v>482</v>
      </c>
      <c r="D59" s="96" t="s">
        <v>467</v>
      </c>
      <c r="E59" s="97">
        <v>19.260000000000002</v>
      </c>
      <c r="F59" s="84" t="s">
        <v>483</v>
      </c>
      <c r="G59" s="84">
        <v>1184.49</v>
      </c>
      <c r="H59" s="98">
        <v>264.76</v>
      </c>
      <c r="I59" s="98">
        <v>5099.28</v>
      </c>
      <c r="J59" s="84" t="s">
        <v>484</v>
      </c>
      <c r="K59" s="84">
        <v>5244.69</v>
      </c>
      <c r="L59" s="99"/>
      <c r="M59" s="98">
        <f t="shared" si="2"/>
        <v>4.4278043715016588</v>
      </c>
      <c r="N59" s="96" t="s">
        <v>485</v>
      </c>
    </row>
    <row r="60" spans="1:14" ht="57" x14ac:dyDescent="0.25">
      <c r="A60" s="94">
        <v>33</v>
      </c>
      <c r="B60" s="95" t="s">
        <v>486</v>
      </c>
      <c r="C60" s="82" t="s">
        <v>487</v>
      </c>
      <c r="D60" s="96" t="s">
        <v>467</v>
      </c>
      <c r="E60" s="97">
        <v>13.76</v>
      </c>
      <c r="F60" s="84" t="s">
        <v>488</v>
      </c>
      <c r="G60" s="84">
        <v>1239.78</v>
      </c>
      <c r="H60" s="98">
        <v>387.3</v>
      </c>
      <c r="I60" s="98">
        <v>5329.25</v>
      </c>
      <c r="J60" s="84" t="s">
        <v>489</v>
      </c>
      <c r="K60" s="84">
        <v>5481.16</v>
      </c>
      <c r="L60" s="99"/>
      <c r="M60" s="98">
        <f t="shared" si="2"/>
        <v>4.4210747068028198</v>
      </c>
      <c r="N60" s="96" t="s">
        <v>490</v>
      </c>
    </row>
    <row r="61" spans="1:14" ht="22.8" x14ac:dyDescent="0.25">
      <c r="A61" s="94">
        <v>34</v>
      </c>
      <c r="B61" s="95" t="s">
        <v>491</v>
      </c>
      <c r="C61" s="82" t="s">
        <v>492</v>
      </c>
      <c r="D61" s="96" t="s">
        <v>493</v>
      </c>
      <c r="E61" s="97">
        <v>3</v>
      </c>
      <c r="F61" s="84" t="s">
        <v>494</v>
      </c>
      <c r="G61" s="84">
        <v>55.8</v>
      </c>
      <c r="H61" s="98">
        <v>40.729999999999997</v>
      </c>
      <c r="I61" s="98">
        <v>122.19</v>
      </c>
      <c r="J61" s="84" t="s">
        <v>495</v>
      </c>
      <c r="K61" s="84">
        <v>125.13</v>
      </c>
      <c r="L61" s="99"/>
      <c r="M61" s="98">
        <f t="shared" si="2"/>
        <v>2.2424731182795701</v>
      </c>
      <c r="N61" s="96" t="s">
        <v>496</v>
      </c>
    </row>
    <row r="62" spans="1:14" ht="34.200000000000003" x14ac:dyDescent="0.25">
      <c r="A62" s="94">
        <v>35</v>
      </c>
      <c r="B62" s="95" t="s">
        <v>497</v>
      </c>
      <c r="C62" s="82" t="s">
        <v>498</v>
      </c>
      <c r="D62" s="96" t="s">
        <v>467</v>
      </c>
      <c r="E62" s="97">
        <v>8.9819999999999993</v>
      </c>
      <c r="F62" s="84" t="s">
        <v>499</v>
      </c>
      <c r="G62" s="84">
        <v>467.96</v>
      </c>
      <c r="H62" s="98">
        <v>237.74</v>
      </c>
      <c r="I62" s="98">
        <v>2135.38</v>
      </c>
      <c r="J62" s="84" t="s">
        <v>500</v>
      </c>
      <c r="K62" s="84">
        <v>2181.1</v>
      </c>
      <c r="L62" s="99"/>
      <c r="M62" s="98">
        <f t="shared" si="2"/>
        <v>4.6608684502948972</v>
      </c>
      <c r="N62" s="96" t="s">
        <v>464</v>
      </c>
    </row>
    <row r="63" spans="1:14" ht="34.200000000000003" x14ac:dyDescent="0.25">
      <c r="A63" s="94">
        <v>36</v>
      </c>
      <c r="B63" s="95" t="s">
        <v>501</v>
      </c>
      <c r="C63" s="82" t="s">
        <v>502</v>
      </c>
      <c r="D63" s="96" t="s">
        <v>414</v>
      </c>
      <c r="E63" s="97">
        <v>5.9912999999999998</v>
      </c>
      <c r="F63" s="84" t="s">
        <v>503</v>
      </c>
      <c r="G63" s="84">
        <v>18.649999999999999</v>
      </c>
      <c r="H63" s="98">
        <v>22.32</v>
      </c>
      <c r="I63" s="98">
        <v>133.72</v>
      </c>
      <c r="J63" s="84" t="s">
        <v>504</v>
      </c>
      <c r="K63" s="84">
        <v>136.41999999999999</v>
      </c>
      <c r="L63" s="99"/>
      <c r="M63" s="98">
        <f t="shared" si="2"/>
        <v>7.3147453083109921</v>
      </c>
      <c r="N63" s="96" t="s">
        <v>505</v>
      </c>
    </row>
    <row r="64" spans="1:14" ht="22.8" x14ac:dyDescent="0.25">
      <c r="A64" s="94">
        <v>37</v>
      </c>
      <c r="B64" s="95" t="s">
        <v>506</v>
      </c>
      <c r="C64" s="82" t="s">
        <v>507</v>
      </c>
      <c r="D64" s="96" t="s">
        <v>446</v>
      </c>
      <c r="E64" s="97">
        <v>0.1</v>
      </c>
      <c r="F64" s="84" t="s">
        <v>508</v>
      </c>
      <c r="G64" s="84">
        <v>1.21</v>
      </c>
      <c r="H64" s="98"/>
      <c r="I64" s="98"/>
      <c r="J64" s="84" t="s">
        <v>509</v>
      </c>
      <c r="K64" s="84">
        <v>5.5</v>
      </c>
      <c r="L64" s="99"/>
      <c r="M64" s="98">
        <f t="shared" si="2"/>
        <v>4.5454545454545459</v>
      </c>
      <c r="N64" s="96"/>
    </row>
    <row r="65" spans="1:14" ht="22.8" x14ac:dyDescent="0.25">
      <c r="A65" s="94">
        <v>38</v>
      </c>
      <c r="B65" s="95" t="s">
        <v>510</v>
      </c>
      <c r="C65" s="82" t="s">
        <v>511</v>
      </c>
      <c r="D65" s="96" t="s">
        <v>446</v>
      </c>
      <c r="E65" s="97">
        <v>0.2</v>
      </c>
      <c r="F65" s="84" t="s">
        <v>512</v>
      </c>
      <c r="G65" s="84">
        <v>5.26</v>
      </c>
      <c r="H65" s="98"/>
      <c r="I65" s="98"/>
      <c r="J65" s="84" t="s">
        <v>513</v>
      </c>
      <c r="K65" s="84">
        <v>24.41</v>
      </c>
      <c r="L65" s="99"/>
      <c r="M65" s="98">
        <f t="shared" si="2"/>
        <v>4.6406844106463883</v>
      </c>
      <c r="N65" s="96"/>
    </row>
    <row r="66" spans="1:14" ht="22.8" x14ac:dyDescent="0.25">
      <c r="A66" s="94">
        <v>39</v>
      </c>
      <c r="B66" s="95" t="s">
        <v>514</v>
      </c>
      <c r="C66" s="82" t="s">
        <v>515</v>
      </c>
      <c r="D66" s="96" t="s">
        <v>420</v>
      </c>
      <c r="E66" s="97">
        <v>0.01</v>
      </c>
      <c r="F66" s="84" t="s">
        <v>516</v>
      </c>
      <c r="G66" s="84">
        <v>110.11</v>
      </c>
      <c r="H66" s="98"/>
      <c r="I66" s="98"/>
      <c r="J66" s="84" t="s">
        <v>517</v>
      </c>
      <c r="K66" s="84">
        <v>30.11</v>
      </c>
      <c r="L66" s="99"/>
      <c r="M66" s="98">
        <f t="shared" si="2"/>
        <v>0.27345381890836434</v>
      </c>
      <c r="N66" s="96"/>
    </row>
    <row r="67" spans="1:14" ht="22.8" x14ac:dyDescent="0.25">
      <c r="A67" s="94">
        <v>40</v>
      </c>
      <c r="B67" s="95" t="s">
        <v>518</v>
      </c>
      <c r="C67" s="82" t="s">
        <v>519</v>
      </c>
      <c r="D67" s="96" t="s">
        <v>446</v>
      </c>
      <c r="E67" s="97">
        <v>1</v>
      </c>
      <c r="F67" s="84" t="s">
        <v>520</v>
      </c>
      <c r="G67" s="84">
        <v>13.2</v>
      </c>
      <c r="H67" s="98"/>
      <c r="I67" s="98"/>
      <c r="J67" s="84" t="s">
        <v>521</v>
      </c>
      <c r="K67" s="84">
        <v>82.09</v>
      </c>
      <c r="L67" s="99"/>
      <c r="M67" s="98">
        <f t="shared" si="2"/>
        <v>6.2189393939393947</v>
      </c>
      <c r="N67" s="96"/>
    </row>
    <row r="68" spans="1:14" ht="22.8" x14ac:dyDescent="0.25">
      <c r="A68" s="94">
        <v>41</v>
      </c>
      <c r="B68" s="95" t="s">
        <v>522</v>
      </c>
      <c r="C68" s="82" t="s">
        <v>492</v>
      </c>
      <c r="D68" s="96" t="s">
        <v>493</v>
      </c>
      <c r="E68" s="97">
        <v>8</v>
      </c>
      <c r="F68" s="84" t="s">
        <v>494</v>
      </c>
      <c r="G68" s="84">
        <v>148.80000000000001</v>
      </c>
      <c r="H68" s="98"/>
      <c r="I68" s="98"/>
      <c r="J68" s="84" t="s">
        <v>495</v>
      </c>
      <c r="K68" s="84">
        <v>333.68</v>
      </c>
      <c r="L68" s="99"/>
      <c r="M68" s="98">
        <f t="shared" si="2"/>
        <v>2.2424731182795696</v>
      </c>
      <c r="N68" s="96"/>
    </row>
    <row r="69" spans="1:14" ht="22.8" x14ac:dyDescent="0.25">
      <c r="A69" s="94">
        <v>42</v>
      </c>
      <c r="B69" s="95" t="s">
        <v>523</v>
      </c>
      <c r="C69" s="82" t="s">
        <v>524</v>
      </c>
      <c r="D69" s="96" t="s">
        <v>493</v>
      </c>
      <c r="E69" s="97">
        <v>14</v>
      </c>
      <c r="F69" s="84" t="s">
        <v>525</v>
      </c>
      <c r="G69" s="84">
        <v>348.6</v>
      </c>
      <c r="H69" s="98"/>
      <c r="I69" s="98"/>
      <c r="J69" s="84" t="s">
        <v>526</v>
      </c>
      <c r="K69" s="84">
        <v>1799.56</v>
      </c>
      <c r="L69" s="99"/>
      <c r="M69" s="98">
        <f t="shared" si="2"/>
        <v>5.1622489959839353</v>
      </c>
      <c r="N69" s="96"/>
    </row>
    <row r="70" spans="1:14" ht="34.200000000000003" x14ac:dyDescent="0.25">
      <c r="A70" s="94">
        <v>43</v>
      </c>
      <c r="B70" s="95" t="s">
        <v>523</v>
      </c>
      <c r="C70" s="82" t="s">
        <v>527</v>
      </c>
      <c r="D70" s="96" t="s">
        <v>493</v>
      </c>
      <c r="E70" s="97">
        <v>2</v>
      </c>
      <c r="F70" s="84" t="s">
        <v>525</v>
      </c>
      <c r="G70" s="84">
        <v>49.8</v>
      </c>
      <c r="H70" s="98"/>
      <c r="I70" s="98"/>
      <c r="J70" s="84" t="s">
        <v>526</v>
      </c>
      <c r="K70" s="84">
        <v>257.08</v>
      </c>
      <c r="L70" s="99"/>
      <c r="M70" s="98">
        <f t="shared" si="2"/>
        <v>5.1622489959839362</v>
      </c>
      <c r="N70" s="96"/>
    </row>
    <row r="71" spans="1:14" ht="45.6" x14ac:dyDescent="0.25">
      <c r="A71" s="94">
        <v>44</v>
      </c>
      <c r="B71" s="95" t="s">
        <v>523</v>
      </c>
      <c r="C71" s="82" t="s">
        <v>528</v>
      </c>
      <c r="D71" s="96" t="s">
        <v>493</v>
      </c>
      <c r="E71" s="97">
        <v>12</v>
      </c>
      <c r="F71" s="84" t="s">
        <v>525</v>
      </c>
      <c r="G71" s="84">
        <v>298.8</v>
      </c>
      <c r="H71" s="98"/>
      <c r="I71" s="98"/>
      <c r="J71" s="84" t="s">
        <v>526</v>
      </c>
      <c r="K71" s="84">
        <v>1542.48</v>
      </c>
      <c r="L71" s="99"/>
      <c r="M71" s="98">
        <f t="shared" si="2"/>
        <v>5.1622489959839353</v>
      </c>
      <c r="N71" s="96"/>
    </row>
    <row r="72" spans="1:14" ht="22.8" x14ac:dyDescent="0.25">
      <c r="A72" s="94">
        <v>45</v>
      </c>
      <c r="B72" s="95" t="s">
        <v>529</v>
      </c>
      <c r="C72" s="82" t="s">
        <v>530</v>
      </c>
      <c r="D72" s="96" t="s">
        <v>493</v>
      </c>
      <c r="E72" s="97">
        <v>7</v>
      </c>
      <c r="F72" s="84" t="s">
        <v>531</v>
      </c>
      <c r="G72" s="84">
        <v>304.5</v>
      </c>
      <c r="H72" s="98"/>
      <c r="I72" s="98"/>
      <c r="J72" s="84" t="s">
        <v>532</v>
      </c>
      <c r="K72" s="84">
        <v>885.15</v>
      </c>
      <c r="L72" s="99"/>
      <c r="M72" s="98">
        <f t="shared" si="2"/>
        <v>2.9068965517241381</v>
      </c>
      <c r="N72" s="96"/>
    </row>
    <row r="73" spans="1:14" ht="34.200000000000003" x14ac:dyDescent="0.25">
      <c r="A73" s="94">
        <v>46</v>
      </c>
      <c r="B73" s="95" t="s">
        <v>533</v>
      </c>
      <c r="C73" s="82" t="s">
        <v>534</v>
      </c>
      <c r="D73" s="96" t="s">
        <v>493</v>
      </c>
      <c r="E73" s="97">
        <v>1</v>
      </c>
      <c r="F73" s="84" t="s">
        <v>535</v>
      </c>
      <c r="G73" s="84">
        <v>103.75</v>
      </c>
      <c r="H73" s="98"/>
      <c r="I73" s="98"/>
      <c r="J73" s="84" t="s">
        <v>536</v>
      </c>
      <c r="K73" s="84">
        <v>251.04</v>
      </c>
      <c r="L73" s="99"/>
      <c r="M73" s="98">
        <f t="shared" si="2"/>
        <v>2.4196626506024095</v>
      </c>
      <c r="N73" s="96"/>
    </row>
    <row r="74" spans="1:14" ht="22.8" x14ac:dyDescent="0.25">
      <c r="A74" s="94">
        <v>47</v>
      </c>
      <c r="B74" s="95" t="s">
        <v>537</v>
      </c>
      <c r="C74" s="82" t="s">
        <v>538</v>
      </c>
      <c r="D74" s="96" t="s">
        <v>493</v>
      </c>
      <c r="E74" s="97">
        <v>1</v>
      </c>
      <c r="F74" s="84" t="s">
        <v>539</v>
      </c>
      <c r="G74" s="84">
        <v>700</v>
      </c>
      <c r="H74" s="98"/>
      <c r="I74" s="98"/>
      <c r="J74" s="84" t="s">
        <v>540</v>
      </c>
      <c r="K74" s="84">
        <v>1033.06</v>
      </c>
      <c r="L74" s="99"/>
      <c r="M74" s="98">
        <f t="shared" si="2"/>
        <v>1.4758</v>
      </c>
      <c r="N74" s="96"/>
    </row>
    <row r="75" spans="1:14" ht="34.200000000000003" x14ac:dyDescent="0.25">
      <c r="A75" s="94">
        <v>48</v>
      </c>
      <c r="B75" s="95" t="s">
        <v>541</v>
      </c>
      <c r="C75" s="82" t="s">
        <v>542</v>
      </c>
      <c r="D75" s="96" t="s">
        <v>543</v>
      </c>
      <c r="E75" s="97">
        <v>0.1</v>
      </c>
      <c r="F75" s="84" t="s">
        <v>544</v>
      </c>
      <c r="G75" s="84">
        <v>126</v>
      </c>
      <c r="H75" s="98"/>
      <c r="I75" s="98"/>
      <c r="J75" s="84" t="s">
        <v>545</v>
      </c>
      <c r="K75" s="84">
        <v>2014.3</v>
      </c>
      <c r="L75" s="99"/>
      <c r="M75" s="98">
        <f t="shared" si="2"/>
        <v>15.986507936507936</v>
      </c>
      <c r="N75" s="96"/>
    </row>
    <row r="76" spans="1:14" ht="19.350000000000001" customHeight="1" x14ac:dyDescent="0.25">
      <c r="A76" s="153" t="s">
        <v>546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</row>
    <row r="77" spans="1:14" ht="19.350000000000001" customHeight="1" x14ac:dyDescent="0.25">
      <c r="A77" s="119" t="s">
        <v>411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</row>
    <row r="78" spans="1:14" ht="22.8" x14ac:dyDescent="0.25">
      <c r="A78" s="94">
        <v>49</v>
      </c>
      <c r="B78" s="95" t="s">
        <v>547</v>
      </c>
      <c r="C78" s="82" t="s">
        <v>548</v>
      </c>
      <c r="D78" s="96" t="s">
        <v>493</v>
      </c>
      <c r="E78" s="97">
        <v>21</v>
      </c>
      <c r="F78" s="84" t="s">
        <v>385</v>
      </c>
      <c r="G78" s="84"/>
      <c r="H78" s="98"/>
      <c r="I78" s="98"/>
      <c r="J78" s="84" t="s">
        <v>385</v>
      </c>
      <c r="K78" s="84"/>
      <c r="L78" s="99"/>
      <c r="M78" s="98" t="str">
        <f>IF(ISNUMBER(K78/G78),IF(NOT(K78/G78=0),K78/G78, " "), " ")</f>
        <v xml:space="preserve"> </v>
      </c>
      <c r="N78" s="96"/>
    </row>
    <row r="79" spans="1:14" ht="22.8" x14ac:dyDescent="0.25">
      <c r="A79" s="94">
        <v>50</v>
      </c>
      <c r="B79" s="95" t="s">
        <v>549</v>
      </c>
      <c r="C79" s="82" t="s">
        <v>550</v>
      </c>
      <c r="D79" s="96" t="s">
        <v>420</v>
      </c>
      <c r="E79" s="97">
        <v>0.129</v>
      </c>
      <c r="F79" s="84" t="s">
        <v>385</v>
      </c>
      <c r="G79" s="84"/>
      <c r="H79" s="98"/>
      <c r="I79" s="98"/>
      <c r="J79" s="84" t="s">
        <v>385</v>
      </c>
      <c r="K79" s="84"/>
      <c r="L79" s="99"/>
      <c r="M79" s="98" t="str">
        <f>IF(ISNUMBER(K79/G79),IF(NOT(K79/G79=0),K79/G79, " "), " ")</f>
        <v xml:space="preserve"> </v>
      </c>
      <c r="N79" s="96"/>
    </row>
    <row r="80" spans="1:14" ht="22.8" x14ac:dyDescent="0.25">
      <c r="A80" s="100">
        <v>51</v>
      </c>
      <c r="B80" s="101" t="s">
        <v>551</v>
      </c>
      <c r="C80" s="88" t="s">
        <v>552</v>
      </c>
      <c r="D80" s="102" t="s">
        <v>420</v>
      </c>
      <c r="E80" s="103">
        <v>2.2000000000000001E-3</v>
      </c>
      <c r="F80" s="90" t="s">
        <v>385</v>
      </c>
      <c r="G80" s="90"/>
      <c r="H80" s="104"/>
      <c r="I80" s="104"/>
      <c r="J80" s="90" t="s">
        <v>385</v>
      </c>
      <c r="K80" s="90"/>
      <c r="L80" s="105"/>
      <c r="M80" s="104" t="str">
        <f>IF(ISNUMBER(K80/G80),IF(NOT(K80/G80=0),K80/G80, " "), " ")</f>
        <v xml:space="preserve"> </v>
      </c>
      <c r="N80" s="102"/>
    </row>
    <row r="81" spans="1:14" x14ac:dyDescent="0.25">
      <c r="A81" s="113" t="s">
        <v>320</v>
      </c>
      <c r="B81" s="114"/>
      <c r="C81" s="114"/>
      <c r="D81" s="114"/>
      <c r="E81" s="114"/>
      <c r="F81" s="114"/>
      <c r="G81" s="106">
        <v>7720</v>
      </c>
      <c r="H81" s="107"/>
      <c r="I81" s="107"/>
      <c r="J81" s="107"/>
      <c r="K81" s="106">
        <v>46814</v>
      </c>
      <c r="L81" s="108"/>
      <c r="M81" s="106">
        <f t="shared" ref="M81:M97" ca="1" si="3">IF(ISNUMBER(INDIRECT("K" &amp; ROW())/INDIRECT("G" &amp; ROW())),INDIRECT("K" &amp; ROW())/INDIRECT("G" &amp; ROW()), " ")</f>
        <v>6.0639896373056992</v>
      </c>
      <c r="N81" s="92" t="s">
        <v>553</v>
      </c>
    </row>
    <row r="82" spans="1:14" x14ac:dyDescent="0.25">
      <c r="A82" s="113" t="s">
        <v>325</v>
      </c>
      <c r="B82" s="114"/>
      <c r="C82" s="114"/>
      <c r="D82" s="114"/>
      <c r="E82" s="114"/>
      <c r="F82" s="114"/>
      <c r="G82" s="106"/>
      <c r="H82" s="107"/>
      <c r="I82" s="107"/>
      <c r="J82" s="107"/>
      <c r="K82" s="106"/>
      <c r="L82" s="108"/>
      <c r="M82" s="106" t="str">
        <f t="shared" ca="1" si="3"/>
        <v xml:space="preserve"> </v>
      </c>
      <c r="N82" s="92" t="s">
        <v>553</v>
      </c>
    </row>
    <row r="83" spans="1:14" x14ac:dyDescent="0.25">
      <c r="A83" s="113" t="s">
        <v>326</v>
      </c>
      <c r="B83" s="114"/>
      <c r="C83" s="114"/>
      <c r="D83" s="114"/>
      <c r="E83" s="114"/>
      <c r="F83" s="114"/>
      <c r="G83" s="106">
        <v>1897</v>
      </c>
      <c r="H83" s="107"/>
      <c r="I83" s="107"/>
      <c r="J83" s="107"/>
      <c r="K83" s="106">
        <v>22774</v>
      </c>
      <c r="L83" s="108"/>
      <c r="M83" s="106">
        <f t="shared" ca="1" si="3"/>
        <v>12.005271481286242</v>
      </c>
      <c r="N83" s="92" t="s">
        <v>553</v>
      </c>
    </row>
    <row r="84" spans="1:14" x14ac:dyDescent="0.25">
      <c r="A84" s="113" t="s">
        <v>327</v>
      </c>
      <c r="B84" s="114"/>
      <c r="C84" s="114"/>
      <c r="D84" s="114"/>
      <c r="E84" s="114"/>
      <c r="F84" s="114"/>
      <c r="G84" s="106">
        <v>5393</v>
      </c>
      <c r="H84" s="107"/>
      <c r="I84" s="107"/>
      <c r="J84" s="107"/>
      <c r="K84" s="106">
        <v>21906</v>
      </c>
      <c r="L84" s="108"/>
      <c r="M84" s="106">
        <f t="shared" ca="1" si="3"/>
        <v>4.0619321342480994</v>
      </c>
      <c r="N84" s="92" t="s">
        <v>553</v>
      </c>
    </row>
    <row r="85" spans="1:14" x14ac:dyDescent="0.25">
      <c r="A85" s="113" t="s">
        <v>328</v>
      </c>
      <c r="B85" s="114"/>
      <c r="C85" s="114"/>
      <c r="D85" s="114"/>
      <c r="E85" s="114"/>
      <c r="F85" s="114"/>
      <c r="G85" s="106">
        <v>448</v>
      </c>
      <c r="H85" s="107"/>
      <c r="I85" s="107"/>
      <c r="J85" s="107"/>
      <c r="K85" s="106">
        <v>2371</v>
      </c>
      <c r="L85" s="108"/>
      <c r="M85" s="106">
        <f t="shared" ca="1" si="3"/>
        <v>5.2924107142857144</v>
      </c>
      <c r="N85" s="92" t="s">
        <v>553</v>
      </c>
    </row>
    <row r="86" spans="1:14" x14ac:dyDescent="0.25">
      <c r="A86" s="115" t="s">
        <v>329</v>
      </c>
      <c r="B86" s="116"/>
      <c r="C86" s="116"/>
      <c r="D86" s="116"/>
      <c r="E86" s="116"/>
      <c r="F86" s="116"/>
      <c r="G86" s="109">
        <v>1865</v>
      </c>
      <c r="H86" s="110"/>
      <c r="I86" s="110"/>
      <c r="J86" s="110"/>
      <c r="K86" s="109">
        <v>19114</v>
      </c>
      <c r="L86" s="111"/>
      <c r="M86" s="109">
        <f t="shared" ca="1" si="3"/>
        <v>10.248793565683647</v>
      </c>
      <c r="N86" s="93" t="s">
        <v>553</v>
      </c>
    </row>
    <row r="87" spans="1:14" x14ac:dyDescent="0.25">
      <c r="A87" s="115" t="s">
        <v>330</v>
      </c>
      <c r="B87" s="116"/>
      <c r="C87" s="116"/>
      <c r="D87" s="116"/>
      <c r="E87" s="116"/>
      <c r="F87" s="116"/>
      <c r="G87" s="109">
        <v>1142</v>
      </c>
      <c r="H87" s="110"/>
      <c r="I87" s="110"/>
      <c r="J87" s="110"/>
      <c r="K87" s="109">
        <v>10954</v>
      </c>
      <c r="L87" s="111"/>
      <c r="M87" s="109">
        <f t="shared" ca="1" si="3"/>
        <v>9.5919439579684767</v>
      </c>
      <c r="N87" s="93" t="s">
        <v>553</v>
      </c>
    </row>
    <row r="88" spans="1:14" x14ac:dyDescent="0.25">
      <c r="A88" s="115" t="s">
        <v>331</v>
      </c>
      <c r="B88" s="116"/>
      <c r="C88" s="116"/>
      <c r="D88" s="116"/>
      <c r="E88" s="116"/>
      <c r="F88" s="116"/>
      <c r="G88" s="109"/>
      <c r="H88" s="110"/>
      <c r="I88" s="110"/>
      <c r="J88" s="110"/>
      <c r="K88" s="109"/>
      <c r="L88" s="111"/>
      <c r="M88" s="109" t="str">
        <f t="shared" ca="1" si="3"/>
        <v xml:space="preserve"> </v>
      </c>
      <c r="N88" s="93" t="s">
        <v>553</v>
      </c>
    </row>
    <row r="89" spans="1:14" ht="30" customHeight="1" x14ac:dyDescent="0.25">
      <c r="A89" s="113" t="s">
        <v>332</v>
      </c>
      <c r="B89" s="114"/>
      <c r="C89" s="114"/>
      <c r="D89" s="114"/>
      <c r="E89" s="114"/>
      <c r="F89" s="114"/>
      <c r="G89" s="106">
        <v>328</v>
      </c>
      <c r="H89" s="107"/>
      <c r="I89" s="107"/>
      <c r="J89" s="107"/>
      <c r="K89" s="106">
        <v>3573</v>
      </c>
      <c r="L89" s="108"/>
      <c r="M89" s="106">
        <f t="shared" ca="1" si="3"/>
        <v>10.893292682926829</v>
      </c>
      <c r="N89" s="92" t="s">
        <v>553</v>
      </c>
    </row>
    <row r="90" spans="1:14" ht="30" customHeight="1" x14ac:dyDescent="0.25">
      <c r="A90" s="113" t="s">
        <v>333</v>
      </c>
      <c r="B90" s="114"/>
      <c r="C90" s="114"/>
      <c r="D90" s="114"/>
      <c r="E90" s="114"/>
      <c r="F90" s="114"/>
      <c r="G90" s="106">
        <v>7583</v>
      </c>
      <c r="H90" s="107"/>
      <c r="I90" s="107"/>
      <c r="J90" s="107"/>
      <c r="K90" s="106">
        <v>55969</v>
      </c>
      <c r="L90" s="108"/>
      <c r="M90" s="106">
        <f t="shared" ca="1" si="3"/>
        <v>7.3808519055782673</v>
      </c>
      <c r="N90" s="92" t="s">
        <v>553</v>
      </c>
    </row>
    <row r="91" spans="1:14" x14ac:dyDescent="0.25">
      <c r="A91" s="113" t="s">
        <v>334</v>
      </c>
      <c r="B91" s="114"/>
      <c r="C91" s="114"/>
      <c r="D91" s="114"/>
      <c r="E91" s="114"/>
      <c r="F91" s="114"/>
      <c r="G91" s="106">
        <v>6</v>
      </c>
      <c r="H91" s="107"/>
      <c r="I91" s="107"/>
      <c r="J91" s="107"/>
      <c r="K91" s="106">
        <v>35</v>
      </c>
      <c r="L91" s="108"/>
      <c r="M91" s="106">
        <f t="shared" ca="1" si="3"/>
        <v>5.833333333333333</v>
      </c>
      <c r="N91" s="92" t="s">
        <v>553</v>
      </c>
    </row>
    <row r="92" spans="1:14" ht="30" customHeight="1" x14ac:dyDescent="0.25">
      <c r="A92" s="113" t="s">
        <v>335</v>
      </c>
      <c r="B92" s="114"/>
      <c r="C92" s="114"/>
      <c r="D92" s="114"/>
      <c r="E92" s="114"/>
      <c r="F92" s="114"/>
      <c r="G92" s="106">
        <v>968</v>
      </c>
      <c r="H92" s="107"/>
      <c r="I92" s="107"/>
      <c r="J92" s="107"/>
      <c r="K92" s="106">
        <v>7467</v>
      </c>
      <c r="L92" s="108"/>
      <c r="M92" s="106">
        <f t="shared" ca="1" si="3"/>
        <v>7.713842975206612</v>
      </c>
      <c r="N92" s="92" t="s">
        <v>553</v>
      </c>
    </row>
    <row r="93" spans="1:14" x14ac:dyDescent="0.25">
      <c r="A93" s="113" t="s">
        <v>336</v>
      </c>
      <c r="B93" s="114"/>
      <c r="C93" s="114"/>
      <c r="D93" s="114"/>
      <c r="E93" s="114"/>
      <c r="F93" s="114"/>
      <c r="G93" s="106">
        <v>165</v>
      </c>
      <c r="H93" s="107"/>
      <c r="I93" s="107"/>
      <c r="J93" s="107"/>
      <c r="K93" s="106">
        <v>1732</v>
      </c>
      <c r="L93" s="108"/>
      <c r="M93" s="106">
        <f t="shared" ca="1" si="3"/>
        <v>10.496969696969696</v>
      </c>
      <c r="N93" s="92" t="s">
        <v>553</v>
      </c>
    </row>
    <row r="94" spans="1:14" ht="30" customHeight="1" x14ac:dyDescent="0.25">
      <c r="A94" s="113" t="s">
        <v>337</v>
      </c>
      <c r="B94" s="114"/>
      <c r="C94" s="114"/>
      <c r="D94" s="114"/>
      <c r="E94" s="114"/>
      <c r="F94" s="114"/>
      <c r="G94" s="106">
        <v>1677</v>
      </c>
      <c r="H94" s="107"/>
      <c r="I94" s="107"/>
      <c r="J94" s="107"/>
      <c r="K94" s="106">
        <v>8106</v>
      </c>
      <c r="L94" s="108"/>
      <c r="M94" s="106">
        <f t="shared" ca="1" si="3"/>
        <v>4.8336314847942754</v>
      </c>
      <c r="N94" s="92" t="s">
        <v>553</v>
      </c>
    </row>
    <row r="95" spans="1:14" x14ac:dyDescent="0.25">
      <c r="A95" s="113" t="s">
        <v>338</v>
      </c>
      <c r="B95" s="114"/>
      <c r="C95" s="114"/>
      <c r="D95" s="114"/>
      <c r="E95" s="114"/>
      <c r="F95" s="114"/>
      <c r="G95" s="106">
        <v>10727</v>
      </c>
      <c r="H95" s="107"/>
      <c r="I95" s="107"/>
      <c r="J95" s="107"/>
      <c r="K95" s="106">
        <v>76882</v>
      </c>
      <c r="L95" s="108"/>
      <c r="M95" s="106">
        <f t="shared" ca="1" si="3"/>
        <v>7.1671483173301018</v>
      </c>
      <c r="N95" s="92" t="s">
        <v>553</v>
      </c>
    </row>
    <row r="96" spans="1:14" ht="30" customHeight="1" x14ac:dyDescent="0.25">
      <c r="A96" s="113" t="s">
        <v>339</v>
      </c>
      <c r="B96" s="114"/>
      <c r="C96" s="114"/>
      <c r="D96" s="114"/>
      <c r="E96" s="114"/>
      <c r="F96" s="114"/>
      <c r="G96" s="106">
        <v>1136.45</v>
      </c>
      <c r="H96" s="107"/>
      <c r="I96" s="107"/>
      <c r="J96" s="107"/>
      <c r="K96" s="106">
        <v>5211.9799999999996</v>
      </c>
      <c r="L96" s="108"/>
      <c r="M96" s="106">
        <f t="shared" ca="1" si="3"/>
        <v>4.5861938492674552</v>
      </c>
      <c r="N96" s="92" t="s">
        <v>553</v>
      </c>
    </row>
    <row r="97" spans="1:14" x14ac:dyDescent="0.25">
      <c r="A97" s="115" t="s">
        <v>340</v>
      </c>
      <c r="B97" s="116"/>
      <c r="C97" s="116"/>
      <c r="D97" s="116"/>
      <c r="E97" s="116"/>
      <c r="F97" s="116"/>
      <c r="G97" s="109">
        <v>11863.45</v>
      </c>
      <c r="H97" s="110"/>
      <c r="I97" s="110"/>
      <c r="J97" s="110"/>
      <c r="K97" s="109">
        <v>82093.98</v>
      </c>
      <c r="L97" s="111"/>
      <c r="M97" s="109">
        <f t="shared" ca="1" si="3"/>
        <v>6.9199077839920085</v>
      </c>
      <c r="N97" s="93" t="s">
        <v>553</v>
      </c>
    </row>
    <row r="98" spans="1:14" x14ac:dyDescent="0.25">
      <c r="A98" s="48"/>
      <c r="G98" s="67"/>
      <c r="H98" s="68"/>
      <c r="I98" s="68"/>
      <c r="J98" s="68"/>
      <c r="K98" s="67"/>
      <c r="L98" s="69"/>
      <c r="M98" s="67"/>
      <c r="N98" s="48"/>
    </row>
    <row r="99" spans="1:14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68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3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69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</sheetData>
  <mergeCells count="5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77:N7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7:N37"/>
    <mergeCell ref="A45:N45"/>
    <mergeCell ref="A76:N76"/>
    <mergeCell ref="A92:F92"/>
    <mergeCell ref="A81:F81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3:F93"/>
    <mergeCell ref="A94:F94"/>
    <mergeCell ref="A95:F95"/>
    <mergeCell ref="A96:F96"/>
    <mergeCell ref="A97:F9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