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9" i="16"/>
  <c r="M40" i="16"/>
  <c r="M43" i="16"/>
  <c r="M37" i="16"/>
  <c r="M42" i="16"/>
  <c r="M41" i="16"/>
  <c r="M38" i="16"/>
  <c r="M35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<sst xmlns="http://schemas.openxmlformats.org/spreadsheetml/2006/main" count="230" uniqueCount="153">
  <si>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</si>
  <si>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</si>
  <si>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</si>
  <si>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</si>
  <si>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</si>
  <si>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</si>
  <si>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</si>
  <si>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</si>
  <si>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</si>
  <si>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</si>
  <si>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</si>
  <si>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</si>
  <si>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</si>
  <si>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</si>
  <si>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</si>
  <si>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</si>
  <si>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</si>
  <si>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</si>
  <si>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</si>
  <si>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</si>
  <si>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</si>
  <si>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</si>
  <si>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</si>
  <si>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</si>
  <si>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</si>
  <si>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</si>
  <si>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</si>
  <si>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</si>
  <si>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</si>
  <si>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</si>
  <si>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</si>
  <si>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</si>
  <si>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</si>
  <si>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</si>
  <si>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</si>
  <si>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</si>
  <si>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</si>
  <si>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</si>
  <si>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</si>
  <si>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</si>
  <si>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</si>
  <si>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</si>
  <si>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</si>
  <si>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</si>
  <si>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</si>
  <si>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</si>
  <si>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</si>
  <si>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</si>
  <si>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</si>
  <si>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</si>
  <si>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</si>
  <si>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</si>
  <si>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</si>
  <si>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</si>
  <si>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</si>
  <si>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</si>
  <si>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</si>
  <si>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</si>
  <si>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</si>
  <si>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</si>
  <si>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</si>
  <si>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</si>
  <si>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</si>
  <si>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</si>
  <si>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</si>
  <si>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03.12.2015</t>
  </si>
  <si>
    <t>01.01.2015</t>
  </si>
  <si>
    <t>31.01.2015</t>
  </si>
  <si>
    <t>на Школьная 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</si>
  <si>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</si>
  <si>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</si>
  <si>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</si>
  <si>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</si>
  <si>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</si>
  <si>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</si>
  <si>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</si>
  <si>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</si>
  <si>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</si>
  <si>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0,15
85
65</t>
  </si>
  <si>
    <t>220,16
187,14
143,1</t>
  </si>
  <si>
    <t>2642,24
2245,9
1717,46</t>
  </si>
  <si>
    <t>ТЕРр67-11-1
Смена патронов
100 шт.
НР 85% от ФОТ
СП 65% от ФОТ</t>
  </si>
  <si>
    <t>390,46
_____
426</t>
  </si>
  <si>
    <t>122,47
49,78
38,07</t>
  </si>
  <si>
    <t>58,57
_____
63,9</t>
  </si>
  <si>
    <t>909,55
597,55
456,95</t>
  </si>
  <si>
    <t>703
_____
206,55</t>
  </si>
  <si>
    <t>ТЕРр67-5-1
Смена ламп: накаливания
100 шт.
НР 85% от ФОТ
СП 65% от ФОТ</t>
  </si>
  <si>
    <t>76,54
_____
295</t>
  </si>
  <si>
    <t>55,73
9,76
7,46</t>
  </si>
  <si>
    <t>11,48
_____
44,25</t>
  </si>
  <si>
    <t>233,43
117,19
89,62</t>
  </si>
  <si>
    <t>137,87
_____
95,56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</si>
  <si>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</si>
  <si>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</si>
  <si>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</si>
  <si>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</si>
  <si>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</si>
  <si>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</si>
  <si>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</si>
  <si>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</si>
  <si>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363,42
_____
120,69</t>
  </si>
  <si>
    <t>4361,74
_____
348,73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</si>
  <si>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</si>
  <si>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</si>
  <si>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</si>
  <si>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</si>
  <si>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</si>
  <si>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</si>
  <si>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</si>
  <si>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</si>
  <si>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</si>
  <si>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</si>
  <si>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</si>
  <si>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</si>
  <si>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</si>
  <si>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</si>
  <si>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</si>
  <si>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</si>
  <si>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</si>
  <si>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</si>
  <si>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</si>
  <si>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</si>
  <si>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</si>
  <si>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</si>
  <si>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</si>
  <si>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</si>
  <si>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</si>
  <si>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</si>
  <si>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</si>
  <si>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</si>
  <si>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</si>
  <si>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</si>
  <si>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</si>
  <si>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</si>
  <si>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</si>
  <si>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</si>
  <si>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</si>
  <si>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</si>
  <si>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</si>
  <si>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</si>
  <si>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</si>
  <si>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</si>
  <si>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</si>
  <si>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</si>
  <si>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</si>
  <si>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</si>
  <si>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</si>
  <si>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</si>
  <si>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</si>
  <si>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 ПРИЕМКЕ ВЫПОЛНЕННЫХ РАБОТ за Январь -декабрь 2015</t>
  </si>
  <si>
    <t>Объект : ул.Школьная , дом №6</t>
  </si>
  <si>
    <t>на 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</si>
</sst>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151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31.17</v>
      </c>
      <c r="X14" s="27">
        <v>31.17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150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152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1029.24/1000</f>
        <v>1.0292399999999999</v>
      </c>
      <c r="I27" s="137"/>
      <c r="J27" s="35" t="s">
        <v>6</v>
      </c>
      <c r="K27" s="138">
        <f>11253.08/1000</f>
        <v>11.253080000000001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1029.24/1000</f>
        <v>1.0292399999999999</v>
      </c>
      <c r="I29" s="137"/>
      <c r="J29" s="35" t="s">
        <v>6</v>
      </c>
      <c r="K29" s="138">
        <f>11253.08/1000</f>
        <v>11.253080000000001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3.1170000000000003E-2</v>
      </c>
      <c r="I30" s="137"/>
      <c r="J30" s="35" t="s">
        <v>8</v>
      </c>
      <c r="K30" s="138">
        <f>(X14+X15)/1000</f>
        <v>3.1170000000000003E-2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363.42</v>
      </c>
      <c r="Z30" s="71">
        <v>308.91000000000003</v>
      </c>
      <c r="AA30" s="71">
        <v>236.22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363.42/1000</f>
        <v>0.36342000000000002</v>
      </c>
      <c r="I31" s="137"/>
      <c r="J31" s="35" t="s">
        <v>6</v>
      </c>
      <c r="K31" s="138">
        <f>4361.74/1000</f>
        <v>4.3617400000000002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4361.74</v>
      </c>
      <c r="Z31" s="72">
        <v>3707.48</v>
      </c>
      <c r="AA31" s="72">
        <v>2835.13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812.3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220.16</v>
      </c>
      <c r="J42" s="84"/>
      <c r="K42" s="84" t="s">
        <v>80</v>
      </c>
      <c r="L42" s="85">
        <v>2642.24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93</v>
      </c>
      <c r="D45" s="89" t="s">
        <v>94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484.11</v>
      </c>
      <c r="I46" s="92" t="s">
        <v>101</v>
      </c>
      <c r="J46" s="92"/>
      <c r="K46" s="92">
        <v>4710.47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363.42</v>
      </c>
      <c r="I48" s="92"/>
      <c r="J48" s="92"/>
      <c r="K48" s="92">
        <v>4361.74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120.69</v>
      </c>
      <c r="I49" s="92"/>
      <c r="J49" s="92"/>
      <c r="K49" s="92">
        <v>348.73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308.91000000000003</v>
      </c>
      <c r="I50" s="93"/>
      <c r="J50" s="93"/>
      <c r="K50" s="93">
        <v>3707.48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236.22</v>
      </c>
      <c r="I51" s="93"/>
      <c r="J51" s="93"/>
      <c r="K51" s="93">
        <v>2835.13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1029.24</v>
      </c>
      <c r="I53" s="92"/>
      <c r="J53" s="92"/>
      <c r="K53" s="92">
        <v>11253.08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1029.24</v>
      </c>
      <c r="I54" s="92"/>
      <c r="J54" s="92"/>
      <c r="K54" s="92">
        <v>11253.08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1029.24</v>
      </c>
      <c r="I55" s="93"/>
      <c r="J55" s="93"/>
      <c r="K55" s="93">
        <v>11253.08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1029.24/1000</f>
        <v>1.0292399999999999</v>
      </c>
      <c r="H11" s="137"/>
      <c r="I11" s="55" t="s">
        <v>6</v>
      </c>
      <c r="J11" s="138">
        <f>11253.08/1000</f>
        <v>11.253080000000001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1029.24/1000</f>
        <v>1.0292399999999999</v>
      </c>
      <c r="H13" s="159"/>
      <c r="I13" s="55" t="s">
        <v>6</v>
      </c>
      <c r="J13" s="138">
        <f>11253.08/1000</f>
        <v>11.253080000000001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3.1170000000000003E-2</v>
      </c>
      <c r="H14" s="137"/>
      <c r="I14" s="55" t="s">
        <v>8</v>
      </c>
      <c r="J14" s="138">
        <f>(P14+P15)/1000</f>
        <v>3.1170000000000003E-2</v>
      </c>
      <c r="K14" s="139"/>
      <c r="L14" s="58">
        <v>363.42</v>
      </c>
      <c r="M14" s="35" t="s">
        <v>8</v>
      </c>
      <c r="N14" s="57"/>
      <c r="O14" s="26">
        <v>31.17</v>
      </c>
      <c r="P14" s="27">
        <v>31.17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363.42/1000</f>
        <v>0.36342000000000002</v>
      </c>
      <c r="H15" s="163"/>
      <c r="I15" s="55" t="s">
        <v>6</v>
      </c>
      <c r="J15" s="138">
        <f>4361.74/1000</f>
        <v>4.3617400000000002</v>
      </c>
      <c r="K15" s="139"/>
      <c r="L15" s="59">
        <v>4361.74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5.94</v>
      </c>
      <c r="F26" s="84" t="s">
        <v>117</v>
      </c>
      <c r="G26" s="84">
        <v>58.57</v>
      </c>
      <c r="H26" s="98"/>
      <c r="I26" s="98"/>
      <c r="J26" s="84" t="s">
        <v>118</v>
      </c>
      <c r="K26" s="84">
        <v>703</v>
      </c>
      <c r="L26" s="99"/>
      <c r="M26" s="98">
        <f>IF(ISNUMBER(K26/G26),IF(NOT(K26/G26=0),K26/G26, " "), " ")</f>
        <v>12.002731773945706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1.07</v>
      </c>
      <c r="F27" s="84" t="s">
        <v>121</v>
      </c>
      <c r="G27" s="84">
        <v>11.53</v>
      </c>
      <c r="H27" s="98"/>
      <c r="I27" s="98"/>
      <c r="J27" s="84" t="s">
        <v>122</v>
      </c>
      <c r="K27" s="84">
        <v>138.51</v>
      </c>
      <c r="L27" s="99"/>
      <c r="M27" s="98">
        <f>IF(ISNUMBER(K27/G27),IF(NOT(K27/G27=0),K27/G27, " "), " ")</f>
        <v>12.013009540329575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0.48</v>
      </c>
      <c r="F28" s="84" t="s">
        <v>125</v>
      </c>
      <c r="G28" s="84">
        <v>5.51</v>
      </c>
      <c r="H28" s="98"/>
      <c r="I28" s="98"/>
      <c r="J28" s="84" t="s">
        <v>126</v>
      </c>
      <c r="K28" s="84">
        <v>66.06</v>
      </c>
      <c r="L28" s="99"/>
      <c r="M28" s="98">
        <f>IF(ISNUMBER(K28/G28),IF(NOT(K28/G28=0),K28/G28, " "), " ")</f>
        <v>11.989110707803993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23.68</v>
      </c>
      <c r="F29" s="84" t="s">
        <v>129</v>
      </c>
      <c r="G29" s="84">
        <v>287.95</v>
      </c>
      <c r="H29" s="98"/>
      <c r="I29" s="98"/>
      <c r="J29" s="84" t="s">
        <v>130</v>
      </c>
      <c r="K29" s="84">
        <v>3455.86</v>
      </c>
      <c r="L29" s="99"/>
      <c r="M29" s="98">
        <f>IF(ISNUMBER(K29/G29),IF(NOT(K29/G29=0),K29/G29, " "), " ")</f>
        <v>12.001597499565898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1.5</v>
      </c>
      <c r="F31" s="84" t="s">
        <v>135</v>
      </c>
      <c r="G31" s="84">
        <v>44.25</v>
      </c>
      <c r="H31" s="98">
        <v>61.93</v>
      </c>
      <c r="I31" s="98">
        <v>92.9</v>
      </c>
      <c r="J31" s="84" t="s">
        <v>136</v>
      </c>
      <c r="K31" s="84">
        <v>95.57</v>
      </c>
      <c r="L31" s="99"/>
      <c r="M31" s="98">
        <f>IF(ISNUMBER(K31/G31),IF(NOT(K31/G31=0),K31/G31, " "), " ")</f>
        <v>2.1597740112994348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2</v>
      </c>
      <c r="F32" s="84" t="s">
        <v>141</v>
      </c>
      <c r="G32" s="84">
        <v>12.54</v>
      </c>
      <c r="H32" s="98">
        <v>22.83</v>
      </c>
      <c r="I32" s="98">
        <v>45.66</v>
      </c>
      <c r="J32" s="84" t="s">
        <v>142</v>
      </c>
      <c r="K32" s="84">
        <v>46.62</v>
      </c>
      <c r="L32" s="99"/>
      <c r="M32" s="98">
        <f>IF(ISNUMBER(K32/G32),IF(NOT(K32/G32=0),K32/G32, " "), " ")</f>
        <v>3.7177033492822966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15</v>
      </c>
      <c r="F33" s="90" t="s">
        <v>146</v>
      </c>
      <c r="G33" s="90">
        <v>63.9</v>
      </c>
      <c r="H33" s="104">
        <v>13.42</v>
      </c>
      <c r="I33" s="104">
        <v>201.3</v>
      </c>
      <c r="J33" s="90" t="s">
        <v>147</v>
      </c>
      <c r="K33" s="90">
        <v>206.55</v>
      </c>
      <c r="L33" s="105"/>
      <c r="M33" s="104">
        <f>IF(ISNUMBER(K33/G33),IF(NOT(K33/G33=0),K33/G33, " "), " ")</f>
        <v>3.2323943661971835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484.11</v>
      </c>
      <c r="H34" s="107"/>
      <c r="I34" s="107"/>
      <c r="J34" s="107"/>
      <c r="K34" s="106">
        <v>4710.47</v>
      </c>
      <c r="L34" s="108"/>
      <c r="M34" s="106">
        <f t="shared" ref="M34:M43" ca="1" si="0">IF(ISNUMBER(INDIRECT("K" &amp; ROW())/INDIRECT("G" &amp; ROW())),INDIRECT("K" &amp; ROW())/INDIRECT("G" &amp; ROW()), " ")</f>
        <v>9.7301646320051223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363.42</v>
      </c>
      <c r="H36" s="107"/>
      <c r="I36" s="107"/>
      <c r="J36" s="107"/>
      <c r="K36" s="106">
        <v>4361.74</v>
      </c>
      <c r="L36" s="108"/>
      <c r="M36" s="106">
        <f t="shared" ca="1" si="0"/>
        <v>12.001926146056903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120.69</v>
      </c>
      <c r="H37" s="107"/>
      <c r="I37" s="107"/>
      <c r="J37" s="107"/>
      <c r="K37" s="106">
        <v>348.73</v>
      </c>
      <c r="L37" s="108"/>
      <c r="M37" s="106">
        <f t="shared" ca="1" si="0"/>
        <v>2.8894688872317511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308.91000000000003</v>
      </c>
      <c r="H38" s="110"/>
      <c r="I38" s="110"/>
      <c r="J38" s="110"/>
      <c r="K38" s="109">
        <v>3707.48</v>
      </c>
      <c r="L38" s="111"/>
      <c r="M38" s="109">
        <f t="shared" ca="1" si="0"/>
        <v>12.001812825742125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236.22</v>
      </c>
      <c r="H39" s="110"/>
      <c r="I39" s="110"/>
      <c r="J39" s="110"/>
      <c r="K39" s="109">
        <v>2835.13</v>
      </c>
      <c r="L39" s="111"/>
      <c r="M39" s="109">
        <f t="shared" ca="1" si="0"/>
        <v>12.002074337482009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1029.24</v>
      </c>
      <c r="H41" s="107"/>
      <c r="I41" s="107"/>
      <c r="J41" s="107"/>
      <c r="K41" s="106">
        <v>11253.08</v>
      </c>
      <c r="L41" s="108"/>
      <c r="M41" s="106">
        <f t="shared" ca="1" si="0"/>
        <v>10.933387742411876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1029.24</v>
      </c>
      <c r="H42" s="107"/>
      <c r="I42" s="107"/>
      <c r="J42" s="107"/>
      <c r="K42" s="106">
        <v>11253.08</v>
      </c>
      <c r="L42" s="108"/>
      <c r="M42" s="106">
        <f t="shared" ca="1" si="0"/>
        <v>10.933387742411876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1029.24</v>
      </c>
      <c r="H43" s="110"/>
      <c r="I43" s="110"/>
      <c r="J43" s="110"/>
      <c r="K43" s="109">
        <v>11253.08</v>
      </c>
      <c r="L43" s="111"/>
      <c r="M43" s="109">
        <f t="shared" ca="1" si="0"/>
        <v>10.933387742411876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2015-12-03T05:37:04Z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