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4" i="16"/>
  <c r="M35" i="16"/>
  <c r="M36" i="16"/>
  <c r="M37" i="16"/>
  <c r="M38" i="16"/>
  <c r="M39" i="16"/>
  <c r="M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M41" i="16"/>
  <c r="M45" i="16"/>
  <c r="M49" i="16"/>
  <c r="M53" i="16"/>
  <c r="M42" i="16"/>
  <c r="M46" i="16"/>
  <c r="M50" i="16"/>
  <c r="M44" i="16"/>
  <c r="M43" i="16"/>
  <c r="M47" i="16"/>
  <c r="M51" i="16"/>
  <c r="M48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<sst xmlns="http://schemas.openxmlformats.org/spreadsheetml/2006/main" count="288" uniqueCount="188">
  <si>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</si>
  <si>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</si>
  <si>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</si>
  <si>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</si>
  <si>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</si>
  <si>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</si>
  <si>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</si>
  <si>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</si>
  <si>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</si>
  <si>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</si>
  <si>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</si>
  <si>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</si>
  <si>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</si>
  <si>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</si>
  <si>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</si>
  <si>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</si>
  <si>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</si>
  <si>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</si>
  <si>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</si>
  <si>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</si>
  <si>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</si>
  <si>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</si>
  <si>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</si>
  <si>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</si>
  <si>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</si>
  <si>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</si>
  <si>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</si>
  <si>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</si>
  <si>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</si>
  <si>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</si>
  <si>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</si>
  <si>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</si>
  <si>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</si>
  <si>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</si>
  <si>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</si>
  <si>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</si>
  <si>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</si>
  <si>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</si>
  <si>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</si>
  <si>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</si>
  <si>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</si>
  <si>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</si>
  <si>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</si>
  <si>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</si>
  <si>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</si>
  <si>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</si>
  <si>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</si>
  <si>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</si>
  <si>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</si>
  <si>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</si>
  <si>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</si>
  <si>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</si>
  <si>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</si>
  <si>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</si>
  <si>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</si>
  <si>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</si>
  <si>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</si>
  <si>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</si>
  <si>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</si>
  <si>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</si>
  <si>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</si>
  <si>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</si>
  <si>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</si>
  <si>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</si>
  <si>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</si>
  <si>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</si>
  <si>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</si>
  <si>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</si>
  <si>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</si>
  <si>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Цветная,2</t>
  </si>
  <si>
    <t>Сдал:  _________________ //</t>
  </si>
  <si>
    <t>Принял:  _________________ //</t>
  </si>
  <si>
    <t>Раздел 1. ФЕВРАЛЬ</t>
  </si>
  <si>
    <t>2-й подъезд</t>
  </si>
  <si>
    <t>ТЕРр65-23-2
Слив и наполнение водой системы отопления: с осмотром системы
1000 м3 объема здания
НР 63%=74%*0.85 от ФОТ
СП 40%=50%*0.8 от ФОТ</t>
  </si>
  <si>
    <t>0,6576
63
40</t>
  </si>
  <si>
    <t>9
7
5</t>
  </si>
  <si>
    <t>108
68
43</t>
  </si>
  <si>
    <t>Р</t>
  </si>
  <si>
    <t>Раздел 2. МАРТ</t>
  </si>
  <si>
    <t>кв.7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</si>
  <si>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</si>
  <si>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</si>
  <si>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</si>
  <si>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</si>
  <si>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</si>
  <si>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</si>
  <si>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</si>
  <si>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Раздел 3. АПРЕЛЬ</t>
  </si>
  <si>
    <t>кв.1-2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</si>
  <si>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</si>
  <si>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0,027
88
48</t>
  </si>
  <si>
    <t>1000,16
_____
64,52</t>
  </si>
  <si>
    <t>54,89
_____
1,4</t>
  </si>
  <si>
    <t>30
28
16</t>
  </si>
  <si>
    <t>27
_____
2</t>
  </si>
  <si>
    <t>340
285
156</t>
  </si>
  <si>
    <t>324
_____
8</t>
  </si>
  <si>
    <t>Раздел 4. МАЙ</t>
  </si>
  <si>
    <t>подвал</t>
  </si>
  <si>
    <t>ТЕРр65-23-3
Слив воды из системы
1000 м3 объема здания
НР 63%=74%*0.85 от ФОТ
СП 40%=50%*0.8 от ФОТ</t>
  </si>
  <si>
    <t>1,4352
63
40</t>
  </si>
  <si>
    <t>3
2
2</t>
  </si>
  <si>
    <t>35
22
14</t>
  </si>
  <si>
    <t>Итого прямые затраты по акту</t>
  </si>
  <si>
    <t>114
_____
38</t>
  </si>
  <si>
    <t>1373
_____
150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</si>
  <si>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</si>
  <si>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</si>
  <si>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</si>
  <si>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</si>
  <si>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</si>
  <si>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</si>
  <si>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</si>
  <si>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</si>
  <si>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</si>
  <si>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</si>
  <si>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</si>
  <si>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</si>
  <si>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</si>
  <si>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</si>
  <si>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</si>
  <si>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</si>
  <si>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</si>
  <si>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</si>
  <si>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</si>
  <si>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</si>
  <si>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</si>
  <si>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</si>
  <si>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</si>
  <si>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</si>
  <si>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</si>
  <si>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</si>
  <si>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</si>
  <si>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</si>
  <si>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</si>
  <si>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</si>
  <si>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</si>
  <si>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</si>
  <si>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</si>
  <si>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</si>
  <si>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</si>
  <si>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</si>
  <si>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</si>
  <si>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</si>
  <si>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</si>
  <si>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</si>
  <si>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</si>
  <si>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</si>
  <si>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</si>
  <si>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</si>
  <si>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</si>
  <si>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</si>
  <si>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</si>
  <si>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</si>
  <si>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</si>
  <si>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</si>
  <si>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</si>
  <si>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</si>
  <si>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</si>
  <si>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</si>
  <si>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</si>
  <si>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</si>
  <si>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</si>
  <si>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</si>
  <si>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</si>
  <si>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</si>
  <si>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</si>
  <si>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</si>
  <si>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</si>
  <si>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</si>
  <si>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</si>
  <si>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</si>
  <si>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</si>
  <si>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</si>
  <si>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</si>
  <si>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</si>
  <si>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</si>
  <si>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</si>
  <si>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</si>
  <si>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</si>
  <si>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</si>
  <si>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</si>
  <si>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</si>
  <si>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</si>
  <si>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</si>
  <si>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</t>
  </si>
  <si>
    <t>Объект : дом №2 ул.Цветная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</si>
</sst>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A55" workbookViewId="0">
      <selection activeCell="A63" sqref="A63:IV6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187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10.83</v>
      </c>
      <c r="X14" s="27">
        <v>10.83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344.28/1000</f>
        <v>0.34427999999999997</v>
      </c>
      <c r="I27" s="85"/>
      <c r="J27" s="35" t="s">
        <v>6</v>
      </c>
      <c r="K27" s="86">
        <f>3398.34/1000</f>
        <v>3.3983400000000001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1.0829999999999999E-2</v>
      </c>
      <c r="I30" s="85"/>
      <c r="J30" s="35" t="s">
        <v>8</v>
      </c>
      <c r="K30" s="86">
        <f>(X14+X15)/1000</f>
        <v>1.0829999999999999E-2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114</v>
      </c>
      <c r="Z30" s="71">
        <v>112</v>
      </c>
      <c r="AA30" s="71">
        <v>67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114/1000</f>
        <v>0.114</v>
      </c>
      <c r="I31" s="85"/>
      <c r="J31" s="35" t="s">
        <v>6</v>
      </c>
      <c r="K31" s="86">
        <f>1373/1000</f>
        <v>1.373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1373</v>
      </c>
      <c r="Z31" s="72">
        <v>1145</v>
      </c>
      <c r="AA31" s="72">
        <v>639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74</v>
      </c>
      <c r="D42" s="141" t="s">
        <v>75</v>
      </c>
      <c r="E42" s="142">
        <v>13.69</v>
      </c>
      <c r="F42" s="143">
        <v>13.69</v>
      </c>
      <c r="G42" s="142"/>
      <c r="H42" s="142" t="s">
        <v>76</v>
      </c>
      <c r="I42" s="142">
        <v>9</v>
      </c>
      <c r="J42" s="142"/>
      <c r="K42" s="142" t="s">
        <v>77</v>
      </c>
      <c r="L42" s="143">
        <v>108</v>
      </c>
      <c r="M42" s="143"/>
      <c r="N42" s="143" t="s">
        <v>78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81</v>
      </c>
      <c r="D45" s="135" t="s">
        <v>82</v>
      </c>
      <c r="E45" s="136">
        <v>508.07</v>
      </c>
      <c r="F45" s="137" t="s">
        <v>83</v>
      </c>
      <c r="G45" s="136">
        <v>1.03</v>
      </c>
      <c r="H45" s="136" t="s">
        <v>84</v>
      </c>
      <c r="I45" s="136" t="s">
        <v>85</v>
      </c>
      <c r="J45" s="136"/>
      <c r="K45" s="136" t="s">
        <v>86</v>
      </c>
      <c r="L45" s="137" t="s">
        <v>87</v>
      </c>
      <c r="M45" s="137"/>
      <c r="N45" s="137" t="s">
        <v>78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18.45" customHeight="1" x14ac:dyDescent="0.25">
      <c r="A46" s="130" t="s">
        <v>80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8">
        <v>3</v>
      </c>
      <c r="B47" s="139">
        <v>3</v>
      </c>
      <c r="C47" s="140" t="s">
        <v>81</v>
      </c>
      <c r="D47" s="141" t="s">
        <v>82</v>
      </c>
      <c r="E47" s="142">
        <v>508.07</v>
      </c>
      <c r="F47" s="143" t="s">
        <v>83</v>
      </c>
      <c r="G47" s="142">
        <v>1.03</v>
      </c>
      <c r="H47" s="142" t="s">
        <v>84</v>
      </c>
      <c r="I47" s="142" t="s">
        <v>85</v>
      </c>
      <c r="J47" s="142"/>
      <c r="K47" s="142" t="s">
        <v>86</v>
      </c>
      <c r="L47" s="143" t="s">
        <v>87</v>
      </c>
      <c r="M47" s="143"/>
      <c r="N47" s="143" t="s">
        <v>78</v>
      </c>
      <c r="O47" s="143"/>
      <c r="P47" s="143"/>
      <c r="Q47" s="143"/>
      <c r="R47" s="143"/>
      <c r="S47" s="143"/>
      <c r="T47" s="143"/>
      <c r="U47" s="143"/>
      <c r="V47" s="143">
        <v>1</v>
      </c>
    </row>
    <row r="48" spans="1:22" ht="19.350000000000001" customHeight="1" x14ac:dyDescent="0.25">
      <c r="A48" s="128" t="s">
        <v>88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89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4</v>
      </c>
      <c r="B50" s="133">
        <v>4</v>
      </c>
      <c r="C50" s="134" t="s">
        <v>74</v>
      </c>
      <c r="D50" s="135" t="s">
        <v>75</v>
      </c>
      <c r="E50" s="136">
        <v>13.69</v>
      </c>
      <c r="F50" s="137">
        <v>13.69</v>
      </c>
      <c r="G50" s="136"/>
      <c r="H50" s="136" t="s">
        <v>76</v>
      </c>
      <c r="I50" s="136">
        <v>9</v>
      </c>
      <c r="J50" s="136"/>
      <c r="K50" s="136" t="s">
        <v>77</v>
      </c>
      <c r="L50" s="137">
        <v>108</v>
      </c>
      <c r="M50" s="137"/>
      <c r="N50" s="137" t="s">
        <v>78</v>
      </c>
      <c r="O50" s="137"/>
      <c r="P50" s="137"/>
      <c r="Q50" s="137"/>
      <c r="R50" s="137"/>
      <c r="S50" s="137"/>
      <c r="T50" s="137"/>
      <c r="U50" s="137"/>
      <c r="V50" s="137"/>
    </row>
    <row r="51" spans="1:22" ht="91.2" x14ac:dyDescent="0.25">
      <c r="A51" s="138">
        <v>5</v>
      </c>
      <c r="B51" s="139">
        <v>5</v>
      </c>
      <c r="C51" s="140" t="s">
        <v>90</v>
      </c>
      <c r="D51" s="141" t="s">
        <v>91</v>
      </c>
      <c r="E51" s="142">
        <v>1119.57</v>
      </c>
      <c r="F51" s="143" t="s">
        <v>92</v>
      </c>
      <c r="G51" s="142" t="s">
        <v>93</v>
      </c>
      <c r="H51" s="142" t="s">
        <v>94</v>
      </c>
      <c r="I51" s="142" t="s">
        <v>95</v>
      </c>
      <c r="J51" s="142">
        <v>1</v>
      </c>
      <c r="K51" s="142" t="s">
        <v>96</v>
      </c>
      <c r="L51" s="143" t="s">
        <v>97</v>
      </c>
      <c r="M51" s="143"/>
      <c r="N51" s="143" t="s">
        <v>78</v>
      </c>
      <c r="O51" s="143"/>
      <c r="P51" s="143"/>
      <c r="Q51" s="143"/>
      <c r="R51" s="143"/>
      <c r="S51" s="143"/>
      <c r="T51" s="143"/>
      <c r="U51" s="143"/>
      <c r="V51" s="143">
        <v>8</v>
      </c>
    </row>
    <row r="52" spans="1:22" ht="19.350000000000001" customHeight="1" x14ac:dyDescent="0.25">
      <c r="A52" s="128" t="s">
        <v>98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99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6</v>
      </c>
      <c r="B54" s="139">
        <v>6</v>
      </c>
      <c r="C54" s="140" t="s">
        <v>100</v>
      </c>
      <c r="D54" s="141" t="s">
        <v>101</v>
      </c>
      <c r="E54" s="142">
        <v>2.02</v>
      </c>
      <c r="F54" s="143">
        <v>2.02</v>
      </c>
      <c r="G54" s="142"/>
      <c r="H54" s="142" t="s">
        <v>102</v>
      </c>
      <c r="I54" s="142">
        <v>3</v>
      </c>
      <c r="J54" s="142"/>
      <c r="K54" s="142" t="s">
        <v>103</v>
      </c>
      <c r="L54" s="143">
        <v>35</v>
      </c>
      <c r="M54" s="143"/>
      <c r="N54" s="143" t="s">
        <v>78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104</v>
      </c>
      <c r="B55" s="145"/>
      <c r="C55" s="145"/>
      <c r="D55" s="145"/>
      <c r="E55" s="145"/>
      <c r="F55" s="145"/>
      <c r="G55" s="145"/>
      <c r="H55" s="146">
        <v>153</v>
      </c>
      <c r="I55" s="146" t="s">
        <v>105</v>
      </c>
      <c r="J55" s="146">
        <v>1</v>
      </c>
      <c r="K55" s="146">
        <v>1533</v>
      </c>
      <c r="L55" s="146" t="s">
        <v>106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>
        <v>10</v>
      </c>
    </row>
    <row r="56" spans="1:22" x14ac:dyDescent="0.25">
      <c r="A56" s="144" t="s">
        <v>107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108</v>
      </c>
      <c r="B57" s="145"/>
      <c r="C57" s="145"/>
      <c r="D57" s="145"/>
      <c r="E57" s="145"/>
      <c r="F57" s="145"/>
      <c r="G57" s="145"/>
      <c r="H57" s="146">
        <v>114</v>
      </c>
      <c r="I57" s="146"/>
      <c r="J57" s="146"/>
      <c r="K57" s="146">
        <v>1373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109</v>
      </c>
      <c r="B58" s="145"/>
      <c r="C58" s="145"/>
      <c r="D58" s="145"/>
      <c r="E58" s="145"/>
      <c r="F58" s="145"/>
      <c r="G58" s="145"/>
      <c r="H58" s="146">
        <v>38</v>
      </c>
      <c r="I58" s="146"/>
      <c r="J58" s="146"/>
      <c r="K58" s="146">
        <v>150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110</v>
      </c>
      <c r="B59" s="145"/>
      <c r="C59" s="145"/>
      <c r="D59" s="145"/>
      <c r="E59" s="145"/>
      <c r="F59" s="145"/>
      <c r="G59" s="145"/>
      <c r="H59" s="146">
        <v>1</v>
      </c>
      <c r="I59" s="146"/>
      <c r="J59" s="146"/>
      <c r="K59" s="146">
        <v>10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111</v>
      </c>
      <c r="B60" s="148"/>
      <c r="C60" s="148"/>
      <c r="D60" s="148"/>
      <c r="E60" s="148"/>
      <c r="F60" s="148"/>
      <c r="G60" s="148"/>
      <c r="H60" s="149">
        <v>112</v>
      </c>
      <c r="I60" s="149"/>
      <c r="J60" s="149"/>
      <c r="K60" s="149">
        <v>1145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112</v>
      </c>
      <c r="B61" s="148"/>
      <c r="C61" s="148"/>
      <c r="D61" s="148"/>
      <c r="E61" s="148"/>
      <c r="F61" s="148"/>
      <c r="G61" s="148"/>
      <c r="H61" s="149">
        <v>67</v>
      </c>
      <c r="I61" s="149"/>
      <c r="J61" s="149"/>
      <c r="K61" s="149">
        <v>639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113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hidden="1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6">
        <v>48</v>
      </c>
      <c r="I63" s="146"/>
      <c r="J63" s="146"/>
      <c r="K63" s="146">
        <v>509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6">
        <v>284</v>
      </c>
      <c r="I64" s="146"/>
      <c r="J64" s="146"/>
      <c r="K64" s="146">
        <v>2808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116</v>
      </c>
      <c r="B65" s="145"/>
      <c r="C65" s="145"/>
      <c r="D65" s="145"/>
      <c r="E65" s="145"/>
      <c r="F65" s="145"/>
      <c r="G65" s="145"/>
      <c r="H65" s="146">
        <v>332</v>
      </c>
      <c r="I65" s="146"/>
      <c r="J65" s="146"/>
      <c r="K65" s="146">
        <v>3317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117</v>
      </c>
      <c r="B66" s="145"/>
      <c r="C66" s="145"/>
      <c r="D66" s="145"/>
      <c r="E66" s="145"/>
      <c r="F66" s="145"/>
      <c r="G66" s="145"/>
      <c r="H66" s="146">
        <v>12.28</v>
      </c>
      <c r="I66" s="146"/>
      <c r="J66" s="146"/>
      <c r="K66" s="146">
        <v>81.34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118</v>
      </c>
      <c r="B67" s="148"/>
      <c r="C67" s="148"/>
      <c r="D67" s="148"/>
      <c r="E67" s="148"/>
      <c r="F67" s="148"/>
      <c r="G67" s="148"/>
      <c r="H67" s="149">
        <v>344.28</v>
      </c>
      <c r="I67" s="149"/>
      <c r="J67" s="149"/>
      <c r="K67" s="149">
        <v>3398.34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63</v>
      </c>
      <c r="D69" s="48"/>
      <c r="E69" s="48"/>
      <c r="F69" s="48"/>
      <c r="G69" s="48"/>
      <c r="H69" s="74">
        <f>IF(ISBLANK(Y30),"",ROUND(Z30/Y30,2)*100)</f>
        <v>98</v>
      </c>
      <c r="I69" s="48"/>
      <c r="J69" s="48"/>
      <c r="K69" s="74">
        <f>IF(ISBLANK(Y31),"",ROUND(Z31/Y31,2)*100)</f>
        <v>83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64</v>
      </c>
      <c r="D70" s="48"/>
      <c r="E70" s="48"/>
      <c r="F70" s="48"/>
      <c r="G70" s="48"/>
      <c r="H70" s="45">
        <f>IF(ISBLANK(Y30),"",ROUND(AA30/Y30,2)*100)</f>
        <v>59</v>
      </c>
      <c r="I70" s="48"/>
      <c r="J70" s="48"/>
      <c r="K70" s="45">
        <f>IF(ISBLANK(Y31),"",ROUND(AA31/Y31,2)*100)</f>
        <v>47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70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71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4"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63:G63"/>
    <mergeCell ref="A49:V49"/>
    <mergeCell ref="A52:V52"/>
    <mergeCell ref="A53:V53"/>
    <mergeCell ref="A55:G55"/>
    <mergeCell ref="A56:G56"/>
    <mergeCell ref="A57:G57"/>
    <mergeCell ref="A40:V40"/>
    <mergeCell ref="A41:V41"/>
    <mergeCell ref="A43:V43"/>
    <mergeCell ref="A44:V44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344.28/1000</f>
        <v>0.34427999999999997</v>
      </c>
      <c r="H11" s="85"/>
      <c r="I11" s="55" t="s">
        <v>6</v>
      </c>
      <c r="J11" s="86">
        <f>3398.34/1000</f>
        <v>3.3983400000000001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1.0829999999999999E-2</v>
      </c>
      <c r="H14" s="85"/>
      <c r="I14" s="55" t="s">
        <v>8</v>
      </c>
      <c r="J14" s="86">
        <f>(P14+P15)/1000</f>
        <v>1.0829999999999999E-2</v>
      </c>
      <c r="K14" s="87"/>
      <c r="L14" s="58">
        <v>118</v>
      </c>
      <c r="M14" s="35" t="s">
        <v>8</v>
      </c>
      <c r="N14" s="57"/>
      <c r="O14" s="26">
        <v>10.83</v>
      </c>
      <c r="P14" s="27">
        <v>10.83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114/1000</f>
        <v>0.114</v>
      </c>
      <c r="H15" s="117"/>
      <c r="I15" s="55" t="s">
        <v>6</v>
      </c>
      <c r="J15" s="86">
        <f>1373/1000</f>
        <v>1.373</v>
      </c>
      <c r="K15" s="87"/>
      <c r="L15" s="59">
        <v>1416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121</v>
      </c>
      <c r="C26" s="134" t="s">
        <v>122</v>
      </c>
      <c r="D26" s="154" t="s">
        <v>123</v>
      </c>
      <c r="E26" s="155">
        <v>0.3</v>
      </c>
      <c r="F26" s="136" t="s">
        <v>124</v>
      </c>
      <c r="G26" s="136">
        <v>2.89</v>
      </c>
      <c r="H26" s="156"/>
      <c r="I26" s="156"/>
      <c r="J26" s="136" t="s">
        <v>125</v>
      </c>
      <c r="K26" s="136">
        <v>34.72</v>
      </c>
      <c r="L26" s="157"/>
      <c r="M26" s="156">
        <f>IF(ISNUMBER(K26/G26),IF(NOT(K26/G26=0),K26/G26, " "), " ")</f>
        <v>12.013840830449826</v>
      </c>
      <c r="N26" s="154"/>
    </row>
    <row r="27" spans="1:23" s="29" customFormat="1" ht="22.8" x14ac:dyDescent="0.25">
      <c r="A27" s="152">
        <v>2</v>
      </c>
      <c r="B27" s="153" t="s">
        <v>126</v>
      </c>
      <c r="C27" s="134" t="s">
        <v>127</v>
      </c>
      <c r="D27" s="154" t="s">
        <v>123</v>
      </c>
      <c r="E27" s="155">
        <v>6.44</v>
      </c>
      <c r="F27" s="136" t="s">
        <v>128</v>
      </c>
      <c r="G27" s="136">
        <v>66.52</v>
      </c>
      <c r="H27" s="156"/>
      <c r="I27" s="156"/>
      <c r="J27" s="136" t="s">
        <v>129</v>
      </c>
      <c r="K27" s="136">
        <v>798.88</v>
      </c>
      <c r="L27" s="157"/>
      <c r="M27" s="156">
        <f>IF(ISNUMBER(K27/G27),IF(NOT(K27/G27=0),K27/G27, " "), " ")</f>
        <v>12.009621166566447</v>
      </c>
      <c r="N27" s="154"/>
    </row>
    <row r="28" spans="1:23" s="29" customFormat="1" ht="22.8" x14ac:dyDescent="0.25">
      <c r="A28" s="152">
        <v>3</v>
      </c>
      <c r="B28" s="153" t="s">
        <v>130</v>
      </c>
      <c r="C28" s="134" t="s">
        <v>131</v>
      </c>
      <c r="D28" s="154" t="s">
        <v>123</v>
      </c>
      <c r="E28" s="155">
        <v>1.68</v>
      </c>
      <c r="F28" s="136" t="s">
        <v>132</v>
      </c>
      <c r="G28" s="136">
        <v>18.12</v>
      </c>
      <c r="H28" s="156"/>
      <c r="I28" s="156"/>
      <c r="J28" s="136" t="s">
        <v>133</v>
      </c>
      <c r="K28" s="136">
        <v>217.48</v>
      </c>
      <c r="L28" s="157"/>
      <c r="M28" s="156">
        <f>IF(ISNUMBER(K28/G28),IF(NOT(K28/G28=0),K28/G28, " "), " ")</f>
        <v>12.002207505518763</v>
      </c>
      <c r="N28" s="154"/>
    </row>
    <row r="29" spans="1:23" s="29" customFormat="1" ht="22.8" x14ac:dyDescent="0.25">
      <c r="A29" s="152">
        <v>4</v>
      </c>
      <c r="B29" s="153" t="s">
        <v>134</v>
      </c>
      <c r="C29" s="134" t="s">
        <v>135</v>
      </c>
      <c r="D29" s="154" t="s">
        <v>123</v>
      </c>
      <c r="E29" s="155">
        <v>2.41</v>
      </c>
      <c r="F29" s="136" t="s">
        <v>136</v>
      </c>
      <c r="G29" s="136">
        <v>26.99</v>
      </c>
      <c r="H29" s="156"/>
      <c r="I29" s="156"/>
      <c r="J29" s="136" t="s">
        <v>137</v>
      </c>
      <c r="K29" s="136">
        <v>323.93</v>
      </c>
      <c r="L29" s="157"/>
      <c r="M29" s="156">
        <f>IF(ISNUMBER(K29/G29),IF(NOT(K29/G29=0),K29/G29, " "), " ")</f>
        <v>12.00185253797703</v>
      </c>
      <c r="N29" s="154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139</v>
      </c>
      <c r="D31" s="154" t="s">
        <v>140</v>
      </c>
      <c r="E31" s="155">
        <v>0.12</v>
      </c>
      <c r="F31" s="136" t="s">
        <v>141</v>
      </c>
      <c r="G31" s="136">
        <v>0.94</v>
      </c>
      <c r="H31" s="156"/>
      <c r="I31" s="156"/>
      <c r="J31" s="136" t="s">
        <v>142</v>
      </c>
      <c r="K31" s="136">
        <v>5.4</v>
      </c>
      <c r="L31" s="157"/>
      <c r="M31" s="156">
        <f>IF(ISNUMBER(K31/G31),IF(NOT(K31/G31=0),K31/G31, " "), " ")</f>
        <v>5.7446808510638308</v>
      </c>
      <c r="N31" s="154" t="s">
        <v>143</v>
      </c>
    </row>
    <row r="32" spans="1:23" ht="22.8" x14ac:dyDescent="0.25">
      <c r="A32" s="152">
        <v>6</v>
      </c>
      <c r="B32" s="153">
        <v>40504</v>
      </c>
      <c r="C32" s="134" t="s">
        <v>144</v>
      </c>
      <c r="D32" s="154" t="s">
        <v>140</v>
      </c>
      <c r="E32" s="155">
        <v>0.11</v>
      </c>
      <c r="F32" s="136" t="s">
        <v>145</v>
      </c>
      <c r="G32" s="136">
        <v>0.14000000000000001</v>
      </c>
      <c r="H32" s="156"/>
      <c r="I32" s="156"/>
      <c r="J32" s="136" t="s">
        <v>146</v>
      </c>
      <c r="K32" s="136">
        <v>0.33</v>
      </c>
      <c r="L32" s="157"/>
      <c r="M32" s="156">
        <f>IF(ISNUMBER(K32/G32),IF(NOT(K32/G32=0),K32/G32, " "), " ")</f>
        <v>2.3571428571428572</v>
      </c>
      <c r="N32" s="154" t="s">
        <v>143</v>
      </c>
    </row>
    <row r="33" spans="1:14" ht="19.350000000000001" customHeight="1" x14ac:dyDescent="0.25">
      <c r="A33" s="128" t="s">
        <v>147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148</v>
      </c>
      <c r="C34" s="134" t="s">
        <v>149</v>
      </c>
      <c r="D34" s="154" t="s">
        <v>150</v>
      </c>
      <c r="E34" s="155">
        <v>1.78E-2</v>
      </c>
      <c r="F34" s="136" t="s">
        <v>151</v>
      </c>
      <c r="G34" s="136">
        <v>0.11</v>
      </c>
      <c r="H34" s="156">
        <v>42.66</v>
      </c>
      <c r="I34" s="156">
        <v>0.76</v>
      </c>
      <c r="J34" s="136" t="s">
        <v>152</v>
      </c>
      <c r="K34" s="136">
        <v>0.87</v>
      </c>
      <c r="L34" s="157"/>
      <c r="M34" s="156">
        <f>IF(ISNUMBER(K34/G34),IF(NOT(K34/G34=0),K34/G34, " "), " ")</f>
        <v>7.9090909090909092</v>
      </c>
      <c r="N34" s="154" t="s">
        <v>153</v>
      </c>
    </row>
    <row r="35" spans="1:14" ht="22.8" x14ac:dyDescent="0.25">
      <c r="A35" s="152">
        <v>8</v>
      </c>
      <c r="B35" s="153" t="s">
        <v>154</v>
      </c>
      <c r="C35" s="134" t="s">
        <v>155</v>
      </c>
      <c r="D35" s="154" t="s">
        <v>156</v>
      </c>
      <c r="E35" s="155">
        <v>1E-4</v>
      </c>
      <c r="F35" s="136" t="s">
        <v>157</v>
      </c>
      <c r="G35" s="136">
        <v>1.07</v>
      </c>
      <c r="H35" s="156">
        <v>56684.17</v>
      </c>
      <c r="I35" s="156">
        <v>5.67</v>
      </c>
      <c r="J35" s="136" t="s">
        <v>158</v>
      </c>
      <c r="K35" s="136">
        <v>5.81</v>
      </c>
      <c r="L35" s="157"/>
      <c r="M35" s="156">
        <f>IF(ISNUMBER(K35/G35),IF(NOT(K35/G35=0),K35/G35, " "), " ")</f>
        <v>5.4299065420560737</v>
      </c>
      <c r="N35" s="154" t="s">
        <v>159</v>
      </c>
    </row>
    <row r="36" spans="1:14" ht="34.200000000000003" x14ac:dyDescent="0.25">
      <c r="A36" s="152">
        <v>9</v>
      </c>
      <c r="B36" s="153" t="s">
        <v>160</v>
      </c>
      <c r="C36" s="134" t="s">
        <v>161</v>
      </c>
      <c r="D36" s="154" t="s">
        <v>150</v>
      </c>
      <c r="E36" s="155">
        <v>8.0999999999999996E-3</v>
      </c>
      <c r="F36" s="136" t="s">
        <v>162</v>
      </c>
      <c r="G36" s="136">
        <v>0.82</v>
      </c>
      <c r="H36" s="156">
        <v>418</v>
      </c>
      <c r="I36" s="156">
        <v>3.39</v>
      </c>
      <c r="J36" s="136" t="s">
        <v>163</v>
      </c>
      <c r="K36" s="136">
        <v>3.54</v>
      </c>
      <c r="L36" s="157"/>
      <c r="M36" s="156">
        <f>IF(ISNUMBER(K36/G36),IF(NOT(K36/G36=0),K36/G36, " "), " ")</f>
        <v>4.3170731707317076</v>
      </c>
      <c r="N36" s="154" t="s">
        <v>164</v>
      </c>
    </row>
    <row r="37" spans="1:14" ht="22.8" x14ac:dyDescent="0.25">
      <c r="A37" s="152">
        <v>10</v>
      </c>
      <c r="B37" s="153" t="s">
        <v>165</v>
      </c>
      <c r="C37" s="134" t="s">
        <v>166</v>
      </c>
      <c r="D37" s="154" t="s">
        <v>167</v>
      </c>
      <c r="E37" s="155">
        <v>1.4E-3</v>
      </c>
      <c r="F37" s="136" t="s">
        <v>168</v>
      </c>
      <c r="G37" s="136">
        <v>0.06</v>
      </c>
      <c r="H37" s="156">
        <v>228.81</v>
      </c>
      <c r="I37" s="156">
        <v>0.32</v>
      </c>
      <c r="J37" s="136" t="s">
        <v>169</v>
      </c>
      <c r="K37" s="136">
        <v>0.33</v>
      </c>
      <c r="L37" s="157"/>
      <c r="M37" s="156">
        <f>IF(ISNUMBER(K37/G37),IF(NOT(K37/G37=0),K37/G37, " "), " ")</f>
        <v>5.5000000000000009</v>
      </c>
      <c r="N37" s="154" t="s">
        <v>170</v>
      </c>
    </row>
    <row r="38" spans="1:14" ht="45.6" x14ac:dyDescent="0.25">
      <c r="A38" s="152">
        <v>11</v>
      </c>
      <c r="B38" s="153" t="s">
        <v>171</v>
      </c>
      <c r="C38" s="134" t="s">
        <v>172</v>
      </c>
      <c r="D38" s="154" t="s">
        <v>167</v>
      </c>
      <c r="E38" s="155">
        <v>0.4</v>
      </c>
      <c r="F38" s="136" t="s">
        <v>173</v>
      </c>
      <c r="G38" s="136">
        <v>9.1199999999999992</v>
      </c>
      <c r="H38" s="156">
        <v>119.32</v>
      </c>
      <c r="I38" s="156">
        <v>47.72</v>
      </c>
      <c r="J38" s="136" t="s">
        <v>174</v>
      </c>
      <c r="K38" s="136">
        <v>48.8</v>
      </c>
      <c r="L38" s="157"/>
      <c r="M38" s="156">
        <f>IF(ISNUMBER(K38/G38),IF(NOT(K38/G38=0),K38/G38, " "), " ")</f>
        <v>5.3508771929824563</v>
      </c>
      <c r="N38" s="154" t="s">
        <v>175</v>
      </c>
    </row>
    <row r="39" spans="1:14" ht="34.200000000000003" x14ac:dyDescent="0.25">
      <c r="A39" s="152">
        <v>12</v>
      </c>
      <c r="B39" s="153" t="s">
        <v>176</v>
      </c>
      <c r="C39" s="134" t="s">
        <v>177</v>
      </c>
      <c r="D39" s="154" t="s">
        <v>156</v>
      </c>
      <c r="E39" s="155">
        <v>1E-3</v>
      </c>
      <c r="F39" s="136" t="s">
        <v>178</v>
      </c>
      <c r="G39" s="136">
        <v>20.92</v>
      </c>
      <c r="H39" s="156">
        <v>55802.95</v>
      </c>
      <c r="I39" s="156">
        <v>55.8</v>
      </c>
      <c r="J39" s="136" t="s">
        <v>179</v>
      </c>
      <c r="K39" s="136">
        <v>57.24</v>
      </c>
      <c r="L39" s="157"/>
      <c r="M39" s="156">
        <f>IF(ISNUMBER(K39/G39),IF(NOT(K39/G39=0),K39/G39, " "), " ")</f>
        <v>2.736137667304015</v>
      </c>
      <c r="N39" s="154" t="s">
        <v>180</v>
      </c>
    </row>
    <row r="40" spans="1:14" ht="34.200000000000003" x14ac:dyDescent="0.25">
      <c r="A40" s="158">
        <v>13</v>
      </c>
      <c r="B40" s="159" t="s">
        <v>181</v>
      </c>
      <c r="C40" s="140" t="s">
        <v>182</v>
      </c>
      <c r="D40" s="160" t="s">
        <v>150</v>
      </c>
      <c r="E40" s="161">
        <v>1.56</v>
      </c>
      <c r="F40" s="142" t="s">
        <v>183</v>
      </c>
      <c r="G40" s="142">
        <v>4.8600000000000003</v>
      </c>
      <c r="H40" s="162">
        <v>22.32</v>
      </c>
      <c r="I40" s="162">
        <v>34.82</v>
      </c>
      <c r="J40" s="142" t="s">
        <v>184</v>
      </c>
      <c r="K40" s="142">
        <v>35.520000000000003</v>
      </c>
      <c r="L40" s="163"/>
      <c r="M40" s="162">
        <f>IF(ISNUMBER(K40/G40),IF(NOT(K40/G40=0),K40/G40, " "), " ")</f>
        <v>7.3086419753086425</v>
      </c>
      <c r="N40" s="160" t="s">
        <v>185</v>
      </c>
    </row>
    <row r="41" spans="1:14" x14ac:dyDescent="0.25">
      <c r="A41" s="144" t="s">
        <v>104</v>
      </c>
      <c r="B41" s="145"/>
      <c r="C41" s="145"/>
      <c r="D41" s="145"/>
      <c r="E41" s="145"/>
      <c r="F41" s="145"/>
      <c r="G41" s="164">
        <v>153</v>
      </c>
      <c r="H41" s="165"/>
      <c r="I41" s="165"/>
      <c r="J41" s="165"/>
      <c r="K41" s="164">
        <v>1533</v>
      </c>
      <c r="L41" s="166"/>
      <c r="M41" s="164">
        <f ca="1">IF(ISNUMBER(INDIRECT("K" &amp; ROW())/INDIRECT("G" &amp; ROW())),INDIRECT("K" &amp; ROW())/INDIRECT("G" &amp; ROW()), " ")</f>
        <v>10.019607843137255</v>
      </c>
      <c r="N41" s="146" t="s">
        <v>186</v>
      </c>
    </row>
    <row r="42" spans="1:14" x14ac:dyDescent="0.25">
      <c r="A42" s="144" t="s">
        <v>107</v>
      </c>
      <c r="B42" s="145"/>
      <c r="C42" s="145"/>
      <c r="D42" s="145"/>
      <c r="E42" s="145"/>
      <c r="F42" s="145"/>
      <c r="G42" s="164"/>
      <c r="H42" s="165"/>
      <c r="I42" s="165"/>
      <c r="J42" s="165"/>
      <c r="K42" s="164"/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186</v>
      </c>
    </row>
    <row r="43" spans="1:14" x14ac:dyDescent="0.25">
      <c r="A43" s="144" t="s">
        <v>108</v>
      </c>
      <c r="B43" s="145"/>
      <c r="C43" s="145"/>
      <c r="D43" s="145"/>
      <c r="E43" s="145"/>
      <c r="F43" s="145"/>
      <c r="G43" s="164">
        <v>114</v>
      </c>
      <c r="H43" s="165"/>
      <c r="I43" s="165"/>
      <c r="J43" s="165"/>
      <c r="K43" s="164">
        <v>1373</v>
      </c>
      <c r="L43" s="166"/>
      <c r="M43" s="164">
        <f ca="1">IF(ISNUMBER(INDIRECT("K" &amp; ROW())/INDIRECT("G" &amp; ROW())),INDIRECT("K" &amp; ROW())/INDIRECT("G" &amp; ROW()), " ")</f>
        <v>12.043859649122806</v>
      </c>
      <c r="N43" s="146" t="s">
        <v>186</v>
      </c>
    </row>
    <row r="44" spans="1:14" x14ac:dyDescent="0.25">
      <c r="A44" s="144" t="s">
        <v>109</v>
      </c>
      <c r="B44" s="145"/>
      <c r="C44" s="145"/>
      <c r="D44" s="145"/>
      <c r="E44" s="145"/>
      <c r="F44" s="145"/>
      <c r="G44" s="164">
        <v>38</v>
      </c>
      <c r="H44" s="165"/>
      <c r="I44" s="165"/>
      <c r="J44" s="165"/>
      <c r="K44" s="164">
        <v>150</v>
      </c>
      <c r="L44" s="166"/>
      <c r="M44" s="164">
        <f ca="1">IF(ISNUMBER(INDIRECT("K" &amp; ROW())/INDIRECT("G" &amp; ROW())),INDIRECT("K" &amp; ROW())/INDIRECT("G" &amp; ROW()), " ")</f>
        <v>3.9473684210526314</v>
      </c>
      <c r="N44" s="146" t="s">
        <v>186</v>
      </c>
    </row>
    <row r="45" spans="1:14" x14ac:dyDescent="0.25">
      <c r="A45" s="144" t="s">
        <v>110</v>
      </c>
      <c r="B45" s="145"/>
      <c r="C45" s="145"/>
      <c r="D45" s="145"/>
      <c r="E45" s="145"/>
      <c r="F45" s="145"/>
      <c r="G45" s="164">
        <v>1</v>
      </c>
      <c r="H45" s="165"/>
      <c r="I45" s="165"/>
      <c r="J45" s="165"/>
      <c r="K45" s="164">
        <v>10</v>
      </c>
      <c r="L45" s="166"/>
      <c r="M45" s="164">
        <f ca="1">IF(ISNUMBER(INDIRECT("K" &amp; ROW())/INDIRECT("G" &amp; ROW())),INDIRECT("K" &amp; ROW())/INDIRECT("G" &amp; ROW()), " ")</f>
        <v>10</v>
      </c>
      <c r="N45" s="146" t="s">
        <v>186</v>
      </c>
    </row>
    <row r="46" spans="1:14" x14ac:dyDescent="0.25">
      <c r="A46" s="147" t="s">
        <v>111</v>
      </c>
      <c r="B46" s="148"/>
      <c r="C46" s="148"/>
      <c r="D46" s="148"/>
      <c r="E46" s="148"/>
      <c r="F46" s="148"/>
      <c r="G46" s="167">
        <v>112</v>
      </c>
      <c r="H46" s="168"/>
      <c r="I46" s="168"/>
      <c r="J46" s="168"/>
      <c r="K46" s="167">
        <v>1145</v>
      </c>
      <c r="L46" s="169"/>
      <c r="M46" s="167">
        <f ca="1">IF(ISNUMBER(INDIRECT("K" &amp; ROW())/INDIRECT("G" &amp; ROW())),INDIRECT("K" &amp; ROW())/INDIRECT("G" &amp; ROW()), " ")</f>
        <v>10.223214285714286</v>
      </c>
      <c r="N46" s="149" t="s">
        <v>186</v>
      </c>
    </row>
    <row r="47" spans="1:14" x14ac:dyDescent="0.25">
      <c r="A47" s="147" t="s">
        <v>112</v>
      </c>
      <c r="B47" s="148"/>
      <c r="C47" s="148"/>
      <c r="D47" s="148"/>
      <c r="E47" s="148"/>
      <c r="F47" s="148"/>
      <c r="G47" s="167">
        <v>67</v>
      </c>
      <c r="H47" s="168"/>
      <c r="I47" s="168"/>
      <c r="J47" s="168"/>
      <c r="K47" s="167">
        <v>639</v>
      </c>
      <c r="L47" s="169"/>
      <c r="M47" s="167">
        <f ca="1">IF(ISNUMBER(INDIRECT("K" &amp; ROW())/INDIRECT("G" &amp; ROW())),INDIRECT("K" &amp; ROW())/INDIRECT("G" &amp; ROW()), " ")</f>
        <v>9.5373134328358216</v>
      </c>
      <c r="N47" s="149" t="s">
        <v>186</v>
      </c>
    </row>
    <row r="48" spans="1:14" x14ac:dyDescent="0.25">
      <c r="A48" s="147" t="s">
        <v>113</v>
      </c>
      <c r="B48" s="148"/>
      <c r="C48" s="148"/>
      <c r="D48" s="148"/>
      <c r="E48" s="148"/>
      <c r="F48" s="148"/>
      <c r="G48" s="167"/>
      <c r="H48" s="168"/>
      <c r="I48" s="168"/>
      <c r="J48" s="168"/>
      <c r="K48" s="167"/>
      <c r="L48" s="169"/>
      <c r="M48" s="167" t="str">
        <f ca="1">IF(ISNUMBER(INDIRECT("K" &amp; ROW())/INDIRECT("G" &amp; ROW())),INDIRECT("K" &amp; ROW())/INDIRECT("G" &amp; ROW()), " ")</f>
        <v xml:space="preserve"> </v>
      </c>
      <c r="N48" s="149" t="s">
        <v>186</v>
      </c>
    </row>
    <row r="49" spans="1:14" ht="30" customHeight="1" x14ac:dyDescent="0.25">
      <c r="A49" s="144" t="s">
        <v>114</v>
      </c>
      <c r="B49" s="145"/>
      <c r="C49" s="145"/>
      <c r="D49" s="145"/>
      <c r="E49" s="145"/>
      <c r="F49" s="145"/>
      <c r="G49" s="164">
        <v>48</v>
      </c>
      <c r="H49" s="165"/>
      <c r="I49" s="165"/>
      <c r="J49" s="165"/>
      <c r="K49" s="164">
        <v>509</v>
      </c>
      <c r="L49" s="166"/>
      <c r="M49" s="164">
        <f ca="1">IF(ISNUMBER(INDIRECT("K" &amp; ROW())/INDIRECT("G" &amp; ROW())),INDIRECT("K" &amp; ROW())/INDIRECT("G" &amp; ROW()), " ")</f>
        <v>10.604166666666666</v>
      </c>
      <c r="N49" s="146" t="s">
        <v>186</v>
      </c>
    </row>
    <row r="50" spans="1:14" ht="30" customHeight="1" x14ac:dyDescent="0.25">
      <c r="A50" s="144" t="s">
        <v>115</v>
      </c>
      <c r="B50" s="145"/>
      <c r="C50" s="145"/>
      <c r="D50" s="145"/>
      <c r="E50" s="145"/>
      <c r="F50" s="145"/>
      <c r="G50" s="164">
        <v>284</v>
      </c>
      <c r="H50" s="165"/>
      <c r="I50" s="165"/>
      <c r="J50" s="165"/>
      <c r="K50" s="164">
        <v>2808</v>
      </c>
      <c r="L50" s="166"/>
      <c r="M50" s="164">
        <f ca="1">IF(ISNUMBER(INDIRECT("K" &amp; ROW())/INDIRECT("G" &amp; ROW())),INDIRECT("K" &amp; ROW())/INDIRECT("G" &amp; ROW()), " ")</f>
        <v>9.887323943661972</v>
      </c>
      <c r="N50" s="146" t="s">
        <v>186</v>
      </c>
    </row>
    <row r="51" spans="1:14" x14ac:dyDescent="0.25">
      <c r="A51" s="144" t="s">
        <v>116</v>
      </c>
      <c r="B51" s="145"/>
      <c r="C51" s="145"/>
      <c r="D51" s="145"/>
      <c r="E51" s="145"/>
      <c r="F51" s="145"/>
      <c r="G51" s="164">
        <v>332</v>
      </c>
      <c r="H51" s="165"/>
      <c r="I51" s="165"/>
      <c r="J51" s="165"/>
      <c r="K51" s="164">
        <v>3317</v>
      </c>
      <c r="L51" s="166"/>
      <c r="M51" s="164">
        <f ca="1">IF(ISNUMBER(INDIRECT("K" &amp; ROW())/INDIRECT("G" &amp; ROW())),INDIRECT("K" &amp; ROW())/INDIRECT("G" &amp; ROW()), " ")</f>
        <v>9.9909638554216862</v>
      </c>
      <c r="N51" s="146" t="s">
        <v>186</v>
      </c>
    </row>
    <row r="52" spans="1:14" ht="30" customHeight="1" x14ac:dyDescent="0.25">
      <c r="A52" s="144" t="s">
        <v>117</v>
      </c>
      <c r="B52" s="145"/>
      <c r="C52" s="145"/>
      <c r="D52" s="145"/>
      <c r="E52" s="145"/>
      <c r="F52" s="145"/>
      <c r="G52" s="164">
        <v>12.28</v>
      </c>
      <c r="H52" s="165"/>
      <c r="I52" s="165"/>
      <c r="J52" s="165"/>
      <c r="K52" s="164">
        <v>81.34</v>
      </c>
      <c r="L52" s="166"/>
      <c r="M52" s="164">
        <f ca="1">IF(ISNUMBER(INDIRECT("K" &amp; ROW())/INDIRECT("G" &amp; ROW())),INDIRECT("K" &amp; ROW())/INDIRECT("G" &amp; ROW()), " ")</f>
        <v>6.6237785016286654</v>
      </c>
      <c r="N52" s="146" t="s">
        <v>186</v>
      </c>
    </row>
    <row r="53" spans="1:14" x14ac:dyDescent="0.25">
      <c r="A53" s="147" t="s">
        <v>118</v>
      </c>
      <c r="B53" s="148"/>
      <c r="C53" s="148"/>
      <c r="D53" s="148"/>
      <c r="E53" s="148"/>
      <c r="F53" s="148"/>
      <c r="G53" s="167">
        <v>344.28</v>
      </c>
      <c r="H53" s="168"/>
      <c r="I53" s="168"/>
      <c r="J53" s="168"/>
      <c r="K53" s="167">
        <v>3398.34</v>
      </c>
      <c r="L53" s="169"/>
      <c r="M53" s="167">
        <f ca="1">IF(ISNUMBER(INDIRECT("K" &amp; ROW())/INDIRECT("G" &amp; ROW())),INDIRECT("K" &amp; ROW())/INDIRECT("G" &amp; ROW()), " ")</f>
        <v>9.8708609271523198</v>
      </c>
      <c r="N53" s="149" t="s">
        <v>186</v>
      </c>
    </row>
    <row r="54" spans="1:14" x14ac:dyDescent="0.25">
      <c r="A54" s="48"/>
      <c r="G54" s="67"/>
      <c r="H54" s="68"/>
      <c r="I54" s="68"/>
      <c r="J54" s="68"/>
      <c r="K54" s="67"/>
      <c r="L54" s="69"/>
      <c r="M54" s="67"/>
      <c r="N54" s="48"/>
    </row>
    <row r="55" spans="1:14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3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</sheetData>
  <mergeCells count="44">
    <mergeCell ref="A49:F49"/>
    <mergeCell ref="A50:F50"/>
    <mergeCell ref="A51:F51"/>
    <mergeCell ref="A52:F52"/>
    <mergeCell ref="A53:F53"/>
    <mergeCell ref="A43:F43"/>
    <mergeCell ref="A44:F44"/>
    <mergeCell ref="A45:F45"/>
    <mergeCell ref="A46:F46"/>
    <mergeCell ref="A47:F47"/>
    <mergeCell ref="A48:F48"/>
    <mergeCell ref="A24:N24"/>
    <mergeCell ref="A25:N25"/>
    <mergeCell ref="A30:N30"/>
    <mergeCell ref="A33:N33"/>
    <mergeCell ref="A41:F41"/>
    <mergeCell ref="A42:F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