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<sst xmlns="http://schemas.openxmlformats.org/spreadsheetml/2006/main" count="235" uniqueCount="157">
  <si>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</si>
  <si>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</si>
  <si>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</si>
  <si>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</si>
  <si>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</si>
  <si>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</si>
  <si>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</si>
  <si>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</si>
  <si>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</si>
  <si>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</si>
  <si>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</si>
  <si>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</si>
  <si>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</si>
  <si>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</si>
  <si>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</si>
  <si>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</si>
  <si>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</si>
  <si>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</si>
  <si>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</si>
  <si>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</si>
  <si>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</si>
  <si>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</si>
  <si>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</si>
  <si>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</si>
  <si>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</si>
  <si>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</si>
  <si>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</si>
  <si>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</si>
  <si>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</si>
  <si>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</si>
  <si>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</si>
  <si>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</si>
  <si>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</si>
  <si>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</si>
  <si>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</si>
  <si>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</si>
  <si>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</si>
  <si>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</si>
  <si>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</si>
  <si>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</si>
  <si>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</si>
  <si>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</si>
  <si>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</si>
  <si>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</si>
  <si>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</si>
  <si>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</si>
  <si>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</si>
  <si>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</si>
  <si>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</si>
  <si>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</si>
  <si>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</si>
  <si>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</si>
  <si>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</si>
  <si>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</si>
  <si>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</si>
  <si>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</si>
  <si>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</si>
  <si>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</si>
  <si>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</si>
  <si>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</si>
  <si>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</si>
  <si>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</si>
  <si>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</si>
  <si>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</si>
  <si>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</si>
  <si>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</si>
  <si>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01.01.2015</t>
  </si>
  <si>
    <t>31.01.2015</t>
  </si>
  <si>
    <t>на Цветная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</si>
  <si>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</si>
  <si>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</si>
  <si>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</si>
  <si>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</si>
  <si>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</si>
  <si>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</si>
  <si>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</si>
  <si>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</si>
  <si>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</si>
  <si>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</si>
  <si>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</si>
  <si>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</si>
  <si>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</si>
  <si>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</si>
  <si>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</si>
  <si>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</si>
  <si>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1212,73
796,73
609,26</t>
  </si>
  <si>
    <t>937,33
_____
275,4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</si>
  <si>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</si>
  <si>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</si>
  <si>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</si>
  <si>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</si>
  <si>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</si>
  <si>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</si>
  <si>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</si>
  <si>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</si>
  <si>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</si>
  <si>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</si>
  <si>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</si>
  <si>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</si>
  <si>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</si>
  <si>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</si>
  <si>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0,08
85
65</t>
  </si>
  <si>
    <t>22,11
18,79
14,37</t>
  </si>
  <si>
    <t>265,33
225,53
172,46</t>
  </si>
  <si>
    <t>Итого прямые затраты по акту</t>
  </si>
  <si>
    <t>555,48
_____
169,28</t>
  </si>
  <si>
    <t>6666,74
_____
496,06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</si>
  <si>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</si>
  <si>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</si>
  <si>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</si>
  <si>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</si>
  <si>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</si>
  <si>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</si>
  <si>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</si>
  <si>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</si>
  <si>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</si>
  <si>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</si>
  <si>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</si>
  <si>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</si>
  <si>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</si>
  <si>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</si>
  <si>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</si>
  <si>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</si>
  <si>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</si>
  <si>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</si>
  <si>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</si>
  <si>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</si>
  <si>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</si>
  <si>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</si>
  <si>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</si>
  <si>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</si>
  <si>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</si>
  <si>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</si>
  <si>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</si>
  <si>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</si>
  <si>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</si>
  <si>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</si>
  <si>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</si>
  <si>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</si>
  <si>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</si>
  <si>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</si>
  <si>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</si>
  <si>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</si>
  <si>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</si>
  <si>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</si>
  <si>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</si>
  <si>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</si>
  <si>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</si>
  <si>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</si>
  <si>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</si>
  <si>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</si>
  <si>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</si>
  <si>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</si>
  <si>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</si>
  <si>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ул.Цветная дом №5</t>
  </si>
  <si>
    <t>на содержание и обслуживание электрооборудования</t>
  </si>
  <si>
    <t>О ПРИЕМКЕ ВЫПОЛНЕННЫХ РАБОТ за Январь-декабрь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</si>
</sst>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47.5</v>
      </c>
      <c r="X14" s="27">
        <v>47.5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1557.98/1000</f>
        <v>1.5579799999999999</v>
      </c>
      <c r="I27" s="85"/>
      <c r="J27" s="35" t="s">
        <v>6</v>
      </c>
      <c r="K27" s="86">
        <f>17162.91/1000</f>
        <v>17.16291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1557.98/1000</f>
        <v>1.5579799999999999</v>
      </c>
      <c r="I29" s="85"/>
      <c r="J29" s="35" t="s">
        <v>6</v>
      </c>
      <c r="K29" s="86">
        <f>17162.91/1000</f>
        <v>17.16291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4.7500000000000001E-2</v>
      </c>
      <c r="I30" s="85"/>
      <c r="J30" s="35" t="s">
        <v>8</v>
      </c>
      <c r="K30" s="86">
        <f>(X14+X15)/1000</f>
        <v>4.7500000000000001E-2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555.48</v>
      </c>
      <c r="Z30" s="71">
        <v>472.16</v>
      </c>
      <c r="AA30" s="71">
        <v>361.06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555.48/1000</f>
        <v>0.55547999999999997</v>
      </c>
      <c r="I31" s="85"/>
      <c r="J31" s="35" t="s">
        <v>6</v>
      </c>
      <c r="K31" s="86">
        <f>6666.74/1000</f>
        <v>6.6667399999999999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6666.74</v>
      </c>
      <c r="Z31" s="72">
        <v>5666.73</v>
      </c>
      <c r="AA31" s="72">
        <v>4333.38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3522.99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94</v>
      </c>
      <c r="E45" s="134">
        <v>903.43</v>
      </c>
      <c r="F45" s="135" t="s">
        <v>95</v>
      </c>
      <c r="G45" s="134"/>
      <c r="H45" s="134" t="s">
        <v>96</v>
      </c>
      <c r="I45" s="134" t="s">
        <v>97</v>
      </c>
      <c r="J45" s="134"/>
      <c r="K45" s="134" t="s">
        <v>98</v>
      </c>
      <c r="L45" s="135" t="s">
        <v>99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100</v>
      </c>
      <c r="D46" s="139" t="s">
        <v>101</v>
      </c>
      <c r="E46" s="140">
        <v>276.43</v>
      </c>
      <c r="F46" s="141">
        <v>276.43</v>
      </c>
      <c r="G46" s="140"/>
      <c r="H46" s="140" t="s">
        <v>102</v>
      </c>
      <c r="I46" s="140">
        <v>22.11</v>
      </c>
      <c r="J46" s="140"/>
      <c r="K46" s="140" t="s">
        <v>103</v>
      </c>
      <c r="L46" s="141">
        <v>265.33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104</v>
      </c>
      <c r="B47" s="143"/>
      <c r="C47" s="143"/>
      <c r="D47" s="143"/>
      <c r="E47" s="143"/>
      <c r="F47" s="143"/>
      <c r="G47" s="143"/>
      <c r="H47" s="144">
        <v>724.76</v>
      </c>
      <c r="I47" s="144" t="s">
        <v>105</v>
      </c>
      <c r="J47" s="144"/>
      <c r="K47" s="144">
        <v>7162.8</v>
      </c>
      <c r="L47" s="144" t="s">
        <v>106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107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108</v>
      </c>
      <c r="B49" s="143"/>
      <c r="C49" s="143"/>
      <c r="D49" s="143"/>
      <c r="E49" s="143"/>
      <c r="F49" s="143"/>
      <c r="G49" s="143"/>
      <c r="H49" s="144">
        <v>555.48</v>
      </c>
      <c r="I49" s="144"/>
      <c r="J49" s="144"/>
      <c r="K49" s="144">
        <v>6666.74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109</v>
      </c>
      <c r="B50" s="143"/>
      <c r="C50" s="143"/>
      <c r="D50" s="143"/>
      <c r="E50" s="143"/>
      <c r="F50" s="143"/>
      <c r="G50" s="143"/>
      <c r="H50" s="144">
        <v>169.28</v>
      </c>
      <c r="I50" s="144"/>
      <c r="J50" s="144"/>
      <c r="K50" s="144">
        <v>496.06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110</v>
      </c>
      <c r="B51" s="146"/>
      <c r="C51" s="146"/>
      <c r="D51" s="146"/>
      <c r="E51" s="146"/>
      <c r="F51" s="146"/>
      <c r="G51" s="146"/>
      <c r="H51" s="147">
        <v>472.16</v>
      </c>
      <c r="I51" s="147"/>
      <c r="J51" s="147"/>
      <c r="K51" s="147">
        <v>5666.73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111</v>
      </c>
      <c r="B52" s="146"/>
      <c r="C52" s="146"/>
      <c r="D52" s="146"/>
      <c r="E52" s="146"/>
      <c r="F52" s="146"/>
      <c r="G52" s="146"/>
      <c r="H52" s="147">
        <v>361.06</v>
      </c>
      <c r="I52" s="147"/>
      <c r="J52" s="147"/>
      <c r="K52" s="147">
        <v>4333.38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112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113</v>
      </c>
      <c r="B54" s="143"/>
      <c r="C54" s="143"/>
      <c r="D54" s="143"/>
      <c r="E54" s="143"/>
      <c r="F54" s="143"/>
      <c r="G54" s="143"/>
      <c r="H54" s="144">
        <v>1557.98</v>
      </c>
      <c r="I54" s="144"/>
      <c r="J54" s="144"/>
      <c r="K54" s="144">
        <v>17162.91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114</v>
      </c>
      <c r="B55" s="143"/>
      <c r="C55" s="143"/>
      <c r="D55" s="143"/>
      <c r="E55" s="143"/>
      <c r="F55" s="143"/>
      <c r="G55" s="143"/>
      <c r="H55" s="144">
        <v>1557.98</v>
      </c>
      <c r="I55" s="144"/>
      <c r="J55" s="144"/>
      <c r="K55" s="144">
        <v>17162.91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115</v>
      </c>
      <c r="B56" s="146"/>
      <c r="C56" s="146"/>
      <c r="D56" s="146"/>
      <c r="E56" s="146"/>
      <c r="F56" s="146"/>
      <c r="G56" s="146"/>
      <c r="H56" s="147">
        <v>1557.98</v>
      </c>
      <c r="I56" s="147"/>
      <c r="J56" s="147"/>
      <c r="K56" s="147">
        <v>17162.91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1557.98/1000</f>
        <v>1.5579799999999999</v>
      </c>
      <c r="H11" s="85"/>
      <c r="I11" s="55" t="s">
        <v>6</v>
      </c>
      <c r="J11" s="86">
        <f>17162.91/1000</f>
        <v>17.16291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1557.98/1000</f>
        <v>1.5579799999999999</v>
      </c>
      <c r="H13" s="122"/>
      <c r="I13" s="55" t="s">
        <v>6</v>
      </c>
      <c r="J13" s="86">
        <f>17162.91/1000</f>
        <v>17.16291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4.7500000000000001E-2</v>
      </c>
      <c r="H14" s="85"/>
      <c r="I14" s="55" t="s">
        <v>8</v>
      </c>
      <c r="J14" s="86">
        <f>(P14+P15)/1000</f>
        <v>4.7500000000000001E-2</v>
      </c>
      <c r="K14" s="87"/>
      <c r="L14" s="58">
        <v>555.48</v>
      </c>
      <c r="M14" s="35" t="s">
        <v>8</v>
      </c>
      <c r="N14" s="57"/>
      <c r="O14" s="26">
        <v>47.5</v>
      </c>
      <c r="P14" s="27">
        <v>47.5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555.48/1000</f>
        <v>0.55547999999999997</v>
      </c>
      <c r="H15" s="117"/>
      <c r="I15" s="55" t="s">
        <v>6</v>
      </c>
      <c r="J15" s="86">
        <f>6666.74/1000</f>
        <v>6.6667399999999999</v>
      </c>
      <c r="K15" s="87"/>
      <c r="L15" s="59">
        <v>6666.74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118</v>
      </c>
      <c r="C26" s="132" t="s">
        <v>119</v>
      </c>
      <c r="D26" s="152" t="s">
        <v>120</v>
      </c>
      <c r="E26" s="153">
        <v>7.92</v>
      </c>
      <c r="F26" s="134" t="s">
        <v>121</v>
      </c>
      <c r="G26" s="134">
        <v>78.09</v>
      </c>
      <c r="H26" s="154"/>
      <c r="I26" s="154"/>
      <c r="J26" s="134" t="s">
        <v>122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123</v>
      </c>
      <c r="C27" s="132" t="s">
        <v>124</v>
      </c>
      <c r="D27" s="152" t="s">
        <v>120</v>
      </c>
      <c r="E27" s="153">
        <v>1.42</v>
      </c>
      <c r="F27" s="134" t="s">
        <v>125</v>
      </c>
      <c r="G27" s="134">
        <v>15.31</v>
      </c>
      <c r="H27" s="154"/>
      <c r="I27" s="154"/>
      <c r="J27" s="134" t="s">
        <v>126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127</v>
      </c>
      <c r="C28" s="132" t="s">
        <v>128</v>
      </c>
      <c r="D28" s="152" t="s">
        <v>120</v>
      </c>
      <c r="E28" s="153">
        <v>2.89</v>
      </c>
      <c r="F28" s="134" t="s">
        <v>129</v>
      </c>
      <c r="G28" s="134">
        <v>33.15</v>
      </c>
      <c r="H28" s="154"/>
      <c r="I28" s="154"/>
      <c r="J28" s="134" t="s">
        <v>130</v>
      </c>
      <c r="K28" s="134">
        <v>397.73</v>
      </c>
      <c r="L28" s="155"/>
      <c r="M28" s="154">
        <f>IF(ISNUMBER(K28/G28),IF(NOT(K28/G28=0),K28/G28, " "), " ")</f>
        <v>11.997888386123682</v>
      </c>
      <c r="N28" s="152"/>
    </row>
    <row r="29" spans="1:23" s="29" customFormat="1" ht="22.8" x14ac:dyDescent="0.25">
      <c r="A29" s="150">
        <v>4</v>
      </c>
      <c r="B29" s="151" t="s">
        <v>131</v>
      </c>
      <c r="C29" s="132" t="s">
        <v>132</v>
      </c>
      <c r="D29" s="152" t="s">
        <v>120</v>
      </c>
      <c r="E29" s="153">
        <v>35.270000000000003</v>
      </c>
      <c r="F29" s="134" t="s">
        <v>133</v>
      </c>
      <c r="G29" s="134">
        <v>428.88</v>
      </c>
      <c r="H29" s="154"/>
      <c r="I29" s="154"/>
      <c r="J29" s="134" t="s">
        <v>134</v>
      </c>
      <c r="K29" s="134">
        <v>5147.3</v>
      </c>
      <c r="L29" s="155"/>
      <c r="M29" s="154">
        <f>IF(ISNUMBER(K29/G29),IF(NOT(K29/G29=0),K29/G29, " "), " ")</f>
        <v>12.001725424361128</v>
      </c>
      <c r="N29" s="152"/>
    </row>
    <row r="30" spans="1:23" ht="19.350000000000001" customHeight="1" x14ac:dyDescent="0.25">
      <c r="A30" s="128" t="s">
        <v>135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136</v>
      </c>
      <c r="C31" s="132" t="s">
        <v>137</v>
      </c>
      <c r="D31" s="152" t="s">
        <v>138</v>
      </c>
      <c r="E31" s="153">
        <v>2</v>
      </c>
      <c r="F31" s="134" t="s">
        <v>139</v>
      </c>
      <c r="G31" s="134">
        <v>59</v>
      </c>
      <c r="H31" s="154">
        <v>61.93</v>
      </c>
      <c r="I31" s="154">
        <v>123.86</v>
      </c>
      <c r="J31" s="134" t="s">
        <v>140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141</v>
      </c>
    </row>
    <row r="32" spans="1:23" ht="22.8" x14ac:dyDescent="0.25">
      <c r="A32" s="150">
        <v>6</v>
      </c>
      <c r="B32" s="151" t="s">
        <v>142</v>
      </c>
      <c r="C32" s="132" t="s">
        <v>143</v>
      </c>
      <c r="D32" s="152" t="s">
        <v>144</v>
      </c>
      <c r="E32" s="153">
        <v>4</v>
      </c>
      <c r="F32" s="134" t="s">
        <v>145</v>
      </c>
      <c r="G32" s="134">
        <v>25.08</v>
      </c>
      <c r="H32" s="154">
        <v>22.83</v>
      </c>
      <c r="I32" s="154">
        <v>91.32</v>
      </c>
      <c r="J32" s="134" t="s">
        <v>146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147</v>
      </c>
    </row>
    <row r="33" spans="1:14" ht="22.8" x14ac:dyDescent="0.25">
      <c r="A33" s="156">
        <v>7</v>
      </c>
      <c r="B33" s="157" t="s">
        <v>148</v>
      </c>
      <c r="C33" s="138" t="s">
        <v>149</v>
      </c>
      <c r="D33" s="158" t="s">
        <v>144</v>
      </c>
      <c r="E33" s="159">
        <v>20</v>
      </c>
      <c r="F33" s="140" t="s">
        <v>150</v>
      </c>
      <c r="G33" s="140">
        <v>85.2</v>
      </c>
      <c r="H33" s="160">
        <v>13.42</v>
      </c>
      <c r="I33" s="160">
        <v>268.39999999999998</v>
      </c>
      <c r="J33" s="140" t="s">
        <v>151</v>
      </c>
      <c r="K33" s="140">
        <v>275.39999999999998</v>
      </c>
      <c r="L33" s="161"/>
      <c r="M33" s="160">
        <f>IF(ISNUMBER(K33/G33),IF(NOT(K33/G33=0),K33/G33, " "), " ")</f>
        <v>3.2323943661971826</v>
      </c>
      <c r="N33" s="158" t="s">
        <v>152</v>
      </c>
    </row>
    <row r="34" spans="1:14" x14ac:dyDescent="0.25">
      <c r="A34" s="142" t="s">
        <v>104</v>
      </c>
      <c r="B34" s="143"/>
      <c r="C34" s="143"/>
      <c r="D34" s="143"/>
      <c r="E34" s="143"/>
      <c r="F34" s="143"/>
      <c r="G34" s="162">
        <v>724.76</v>
      </c>
      <c r="H34" s="163"/>
      <c r="I34" s="163"/>
      <c r="J34" s="163"/>
      <c r="K34" s="162">
        <v>7162.8</v>
      </c>
      <c r="L34" s="164"/>
      <c r="M34" s="162">
        <f ca="1">IF(ISNUMBER(INDIRECT("K" &amp; ROW())/INDIRECT("G" &amp; ROW())),INDIRECT("K" &amp; ROW())/INDIRECT("G" &amp; ROW()), " ")</f>
        <v>9.8829957503173471</v>
      </c>
      <c r="N34" s="144" t="s">
        <v>153</v>
      </c>
    </row>
    <row r="35" spans="1:14" x14ac:dyDescent="0.25">
      <c r="A35" s="142" t="s">
        <v>107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153</v>
      </c>
    </row>
    <row r="36" spans="1:14" x14ac:dyDescent="0.25">
      <c r="A36" s="142" t="s">
        <v>108</v>
      </c>
      <c r="B36" s="143"/>
      <c r="C36" s="143"/>
      <c r="D36" s="143"/>
      <c r="E36" s="143"/>
      <c r="F36" s="143"/>
      <c r="G36" s="162">
        <v>555.48</v>
      </c>
      <c r="H36" s="163"/>
      <c r="I36" s="163"/>
      <c r="J36" s="163"/>
      <c r="K36" s="162">
        <v>6666.74</v>
      </c>
      <c r="L36" s="164"/>
      <c r="M36" s="162">
        <f ca="1">IF(ISNUMBER(INDIRECT("K" &amp; ROW())/INDIRECT("G" &amp; ROW())),INDIRECT("K" &amp; ROW())/INDIRECT("G" &amp; ROW()), " ")</f>
        <v>12.00176423993663</v>
      </c>
      <c r="N36" s="144" t="s">
        <v>153</v>
      </c>
    </row>
    <row r="37" spans="1:14" x14ac:dyDescent="0.25">
      <c r="A37" s="142" t="s">
        <v>109</v>
      </c>
      <c r="B37" s="143"/>
      <c r="C37" s="143"/>
      <c r="D37" s="143"/>
      <c r="E37" s="143"/>
      <c r="F37" s="143"/>
      <c r="G37" s="162">
        <v>169.28</v>
      </c>
      <c r="H37" s="163"/>
      <c r="I37" s="163"/>
      <c r="J37" s="163"/>
      <c r="K37" s="162">
        <v>496.06</v>
      </c>
      <c r="L37" s="164"/>
      <c r="M37" s="162">
        <f ca="1">IF(ISNUMBER(INDIRECT("K" &amp; ROW())/INDIRECT("G" &amp; ROW())),INDIRECT("K" &amp; ROW())/INDIRECT("G" &amp; ROW()), " ")</f>
        <v>2.9304111531190928</v>
      </c>
      <c r="N37" s="144" t="s">
        <v>153</v>
      </c>
    </row>
    <row r="38" spans="1:14" x14ac:dyDescent="0.25">
      <c r="A38" s="145" t="s">
        <v>110</v>
      </c>
      <c r="B38" s="146"/>
      <c r="C38" s="146"/>
      <c r="D38" s="146"/>
      <c r="E38" s="146"/>
      <c r="F38" s="146"/>
      <c r="G38" s="165">
        <v>472.16</v>
      </c>
      <c r="H38" s="166"/>
      <c r="I38" s="166"/>
      <c r="J38" s="166"/>
      <c r="K38" s="165">
        <v>5666.73</v>
      </c>
      <c r="L38" s="167"/>
      <c r="M38" s="165">
        <f ca="1">IF(ISNUMBER(INDIRECT("K" &amp; ROW())/INDIRECT("G" &amp; ROW())),INDIRECT("K" &amp; ROW())/INDIRECT("G" &amp; ROW()), " ")</f>
        <v>12.001715520162655</v>
      </c>
      <c r="N38" s="147" t="s">
        <v>153</v>
      </c>
    </row>
    <row r="39" spans="1:14" x14ac:dyDescent="0.25">
      <c r="A39" s="145" t="s">
        <v>111</v>
      </c>
      <c r="B39" s="146"/>
      <c r="C39" s="146"/>
      <c r="D39" s="146"/>
      <c r="E39" s="146"/>
      <c r="F39" s="146"/>
      <c r="G39" s="165">
        <v>361.06</v>
      </c>
      <c r="H39" s="166"/>
      <c r="I39" s="166"/>
      <c r="J39" s="166"/>
      <c r="K39" s="165">
        <v>4333.38</v>
      </c>
      <c r="L39" s="167"/>
      <c r="M39" s="165">
        <f ca="1">IF(ISNUMBER(INDIRECT("K" &amp; ROW())/INDIRECT("G" &amp; ROW())),INDIRECT("K" &amp; ROW())/INDIRECT("G" &amp; ROW()), " ")</f>
        <v>12.00182795103307</v>
      </c>
      <c r="N39" s="147" t="s">
        <v>153</v>
      </c>
    </row>
    <row r="40" spans="1:14" x14ac:dyDescent="0.25">
      <c r="A40" s="145" t="s">
        <v>112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153</v>
      </c>
    </row>
    <row r="41" spans="1:14" x14ac:dyDescent="0.25">
      <c r="A41" s="142" t="s">
        <v>113</v>
      </c>
      <c r="B41" s="143"/>
      <c r="C41" s="143"/>
      <c r="D41" s="143"/>
      <c r="E41" s="143"/>
      <c r="F41" s="143"/>
      <c r="G41" s="162">
        <v>1557.98</v>
      </c>
      <c r="H41" s="163"/>
      <c r="I41" s="163"/>
      <c r="J41" s="163"/>
      <c r="K41" s="162">
        <v>17162.91</v>
      </c>
      <c r="L41" s="164"/>
      <c r="M41" s="162">
        <f ca="1">IF(ISNUMBER(INDIRECT("K" &amp; ROW())/INDIRECT("G" &amp; ROW())),INDIRECT("K" &amp; ROW())/INDIRECT("G" &amp; ROW()), " ")</f>
        <v>11.016129860460339</v>
      </c>
      <c r="N41" s="144" t="s">
        <v>153</v>
      </c>
    </row>
    <row r="42" spans="1:14" x14ac:dyDescent="0.25">
      <c r="A42" s="142" t="s">
        <v>114</v>
      </c>
      <c r="B42" s="143"/>
      <c r="C42" s="143"/>
      <c r="D42" s="143"/>
      <c r="E42" s="143"/>
      <c r="F42" s="143"/>
      <c r="G42" s="162">
        <v>1557.98</v>
      </c>
      <c r="H42" s="163"/>
      <c r="I42" s="163"/>
      <c r="J42" s="163"/>
      <c r="K42" s="162">
        <v>17162.91</v>
      </c>
      <c r="L42" s="164"/>
      <c r="M42" s="162">
        <f ca="1">IF(ISNUMBER(INDIRECT("K" &amp; ROW())/INDIRECT("G" &amp; ROW())),INDIRECT("K" &amp; ROW())/INDIRECT("G" &amp; ROW()), " ")</f>
        <v>11.016129860460339</v>
      </c>
      <c r="N42" s="144" t="s">
        <v>153</v>
      </c>
    </row>
    <row r="43" spans="1:14" x14ac:dyDescent="0.25">
      <c r="A43" s="145" t="s">
        <v>115</v>
      </c>
      <c r="B43" s="146"/>
      <c r="C43" s="146"/>
      <c r="D43" s="146"/>
      <c r="E43" s="146"/>
      <c r="F43" s="146"/>
      <c r="G43" s="165">
        <v>1557.98</v>
      </c>
      <c r="H43" s="166"/>
      <c r="I43" s="166"/>
      <c r="J43" s="166"/>
      <c r="K43" s="165">
        <v>17162.91</v>
      </c>
      <c r="L43" s="167"/>
      <c r="M43" s="165">
        <f ca="1">IF(ISNUMBER(INDIRECT("K" &amp; ROW())/INDIRECT("G" &amp; ROW())),INDIRECT("K" &amp; ROW())/INDIRECT("G" &amp; ROW()), " ")</f>
        <v>11.016129860460339</v>
      </c>
      <c r="N43" s="147" t="s">
        <v>153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