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5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9" i="8"/>
  <c r="K108" i="8"/>
  <c r="H109" i="8"/>
  <c r="H108" i="8"/>
  <c r="J14" i="16"/>
  <c r="G14" i="16"/>
  <c r="K30" i="8"/>
  <c r="H30" i="8"/>
  <c r="A18" i="16"/>
  <c r="B34" i="8"/>
  <c r="M67" i="16"/>
  <c r="M71" i="16"/>
  <c r="M75" i="16"/>
  <c r="M79" i="16"/>
  <c r="M69" i="16"/>
  <c r="M81" i="16"/>
  <c r="M68" i="16"/>
  <c r="M72" i="16"/>
  <c r="M76" i="16"/>
  <c r="M80" i="16"/>
  <c r="M73" i="16"/>
  <c r="M77" i="16"/>
  <c r="M70" i="16"/>
  <c r="M74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<sst xmlns="http://schemas.openxmlformats.org/spreadsheetml/2006/main" count="639" uniqueCount="409">
  <si>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</si>
  <si>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</si>
  <si>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</si>
  <si>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</si>
  <si>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</si>
  <si>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</si>
  <si>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</si>
  <si>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</si>
  <si>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</si>
  <si>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</si>
  <si>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</si>
  <si>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</si>
  <si>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</si>
  <si>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</si>
  <si>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</si>
  <si>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</si>
  <si>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</si>
  <si>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</si>
  <si>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</si>
  <si>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</si>
  <si>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</si>
  <si>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</si>
  <si>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</si>
  <si>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</si>
  <si>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</si>
  <si>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</si>
  <si>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</si>
  <si>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</si>
  <si>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</si>
  <si>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</si>
  <si>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</si>
  <si>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</si>
  <si>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</si>
  <si>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</si>
  <si>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</si>
  <si>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</si>
  <si>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</si>
  <si>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</si>
  <si>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</si>
  <si>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</si>
  <si>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</si>
  <si>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</si>
  <si>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</si>
  <si>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</si>
  <si>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</si>
  <si>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</si>
  <si>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</si>
  <si>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</si>
  <si>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</si>
  <si>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</si>
  <si>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</si>
  <si>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</si>
  <si>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</si>
  <si>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</si>
  <si>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</si>
  <si>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</si>
  <si>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</si>
  <si>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</si>
  <si>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</si>
  <si>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</si>
  <si>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</si>
  <si>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</si>
  <si>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</si>
  <si>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</si>
  <si>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</si>
  <si>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</si>
  <si>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</si>
  <si>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11</t>
  </si>
  <si>
    <t>Сдал:  _________________ //</t>
  </si>
  <si>
    <t>Принял:  _________________ //</t>
  </si>
  <si>
    <t>Раздел 1. ЯНВАРЬ</t>
  </si>
  <si>
    <t>кв.1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</si>
  <si>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</si>
  <si>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</si>
  <si>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</si>
  <si>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</si>
  <si>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</si>
  <si>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</si>
  <si>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</si>
  <si>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</si>
  <si>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</si>
  <si>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</si>
  <si>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</si>
  <si>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</si>
  <si>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</si>
  <si>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</si>
  <si>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</si>
  <si>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</si>
  <si>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</si>
  <si>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</si>
  <si>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</si>
  <si>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</si>
  <si>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</si>
  <si>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кв.5,4</t>
  </si>
  <si>
    <t>24
10
6</t>
  </si>
  <si>
    <t>10
_____
13</t>
  </si>
  <si>
    <t>184
106
58</t>
  </si>
  <si>
    <t>120
_____
61</t>
  </si>
  <si>
    <t>0,02
88
48</t>
  </si>
  <si>
    <t>45
7
4</t>
  </si>
  <si>
    <t>7
_____
38</t>
  </si>
  <si>
    <t>169
73
40</t>
  </si>
  <si>
    <t>83
_____
86</t>
  </si>
  <si>
    <t>кв.10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</si>
  <si>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</si>
  <si>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0,0005
111
51</t>
  </si>
  <si>
    <t>5
6
3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</si>
  <si>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</si>
  <si>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</si>
  <si>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</si>
  <si>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</si>
  <si>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61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</si>
  <si>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</si>
  <si>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</si>
  <si>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</si>
  <si>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</si>
  <si>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</si>
  <si>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</si>
  <si>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кв.5</t>
  </si>
  <si>
    <t>ТЕРр65-5-1
Подмотка резьб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</si>
  <si>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</si>
  <si>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</si>
  <si>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</si>
  <si>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</si>
  <si>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</si>
  <si>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рамка управления</t>
  </si>
  <si>
    <t>ТЕРр65-5-1
Смена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</si>
  <si>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</si>
  <si>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</si>
  <si>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</si>
  <si>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</si>
  <si>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</si>
  <si>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0,864
63
40</t>
  </si>
  <si>
    <t>12
9
6</t>
  </si>
  <si>
    <t>142
89
57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</si>
  <si>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</si>
  <si>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</si>
  <si>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</si>
  <si>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50
12
7</t>
  </si>
  <si>
    <t>12
_____
36</t>
  </si>
  <si>
    <t>319
132
72</t>
  </si>
  <si>
    <t>149
_____
160</t>
  </si>
  <si>
    <t>10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</si>
  <si>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</si>
  <si>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</si>
  <si>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</si>
  <si>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60</t>
  </si>
  <si>
    <t>Раздел 2. ФЕВРАЛЬ</t>
  </si>
  <si>
    <t>0,24
63
40</t>
  </si>
  <si>
    <t>3
2
2</t>
  </si>
  <si>
    <t>39
25
16</t>
  </si>
  <si>
    <t>Раздел 3. МАРТ</t>
  </si>
  <si>
    <t>кв.11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</si>
  <si>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</si>
  <si>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</si>
  <si>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</si>
  <si>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</si>
  <si>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38
7
3</t>
  </si>
  <si>
    <t>6
_____
31</t>
  </si>
  <si>
    <t>0,3
111
51</t>
  </si>
  <si>
    <t xml:space="preserve">
_____
8</t>
  </si>
  <si>
    <t xml:space="preserve">
_____
37</t>
  </si>
  <si>
    <t>Раздел 4. МАЙ</t>
  </si>
  <si>
    <t>ТЕРр58-13-1
Устройство покрытия из рулонных материалов: насухо без промазки кромок
100 м2 кровли
НР 71%=83%*0.85 от ФОТ
СП 52%=65%*0.8 от ФОТ</t>
  </si>
  <si>
    <t>0,061
71
52</t>
  </si>
  <si>
    <t>45,83
_____
902,32</t>
  </si>
  <si>
    <t>58
2
2</t>
  </si>
  <si>
    <t>3
_____
55</t>
  </si>
  <si>
    <t>206
24
18</t>
  </si>
  <si>
    <t>34
_____
170</t>
  </si>
  <si>
    <t>ТЕРр58-9-1
Промазка фальцев и свищей в покрытии из кровельной стали
100 м2 кровли
76,66 = 81,26 - 0,6 x 7,66
НР 71%=83%*0.85 от ФОТ
СП 52%=65%*0.8 от ФОТ</t>
  </si>
  <si>
    <t>0,005
71
52</t>
  </si>
  <si>
    <t>28,3
_____
48,36</t>
  </si>
  <si>
    <t>ТСЦ-101-1759
Герметик силиконовый: для наружных швов
л</t>
  </si>
  <si>
    <t>0,1
71
52</t>
  </si>
  <si>
    <t xml:space="preserve">
_____
66,4</t>
  </si>
  <si>
    <t xml:space="preserve">
_____
7</t>
  </si>
  <si>
    <t xml:space="preserve">
_____
49</t>
  </si>
  <si>
    <t>кв.6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</si>
  <si>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</si>
  <si>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0,04
88
48</t>
  </si>
  <si>
    <t>1243,2
_____
3178,6</t>
  </si>
  <si>
    <t>184
52
30</t>
  </si>
  <si>
    <t>50
_____
127</t>
  </si>
  <si>
    <t>1200
527
288</t>
  </si>
  <si>
    <t>597
_____
564</t>
  </si>
  <si>
    <t>39
_____
2</t>
  </si>
  <si>
    <t>49
21
12</t>
  </si>
  <si>
    <t>20
_____
28</t>
  </si>
  <si>
    <t>368
211
115</t>
  </si>
  <si>
    <t>240
_____
122</t>
  </si>
  <si>
    <t>0,06
88
48</t>
  </si>
  <si>
    <t>135
22
13</t>
  </si>
  <si>
    <t>21
_____
114</t>
  </si>
  <si>
    <t>508
219
120</t>
  </si>
  <si>
    <t>249
_____
259</t>
  </si>
  <si>
    <t>0,03
88
48</t>
  </si>
  <si>
    <t>138
38
22</t>
  </si>
  <si>
    <t>37
_____
96</t>
  </si>
  <si>
    <t>900
396
216</t>
  </si>
  <si>
    <t>448
_____
423</t>
  </si>
  <si>
    <t>29
_____
2</t>
  </si>
  <si>
    <t>90
14
8</t>
  </si>
  <si>
    <t>14
_____
76</t>
  </si>
  <si>
    <t>339
146
80</t>
  </si>
  <si>
    <t>166
_____
173</t>
  </si>
  <si>
    <t>Раздел 5. ИЮНЬ</t>
  </si>
  <si>
    <t>ТЕРр65-10-1
Очистка канализационной сети: внутренней
100 м трубопровода
НР 88%=103%*0.85 от ФОТ
СП 48%=60%*0.8 от ФОТ</t>
  </si>
  <si>
    <t>0,031
88
48</t>
  </si>
  <si>
    <t>332,63
_____
174,41</t>
  </si>
  <si>
    <t>16
10
6</t>
  </si>
  <si>
    <t>10
_____
6</t>
  </si>
  <si>
    <t>146
109
60</t>
  </si>
  <si>
    <t>124
_____
22</t>
  </si>
  <si>
    <t>Раздел 6. ИЮЛЬ</t>
  </si>
  <si>
    <t>кв.8</t>
  </si>
  <si>
    <t>46
12
7</t>
  </si>
  <si>
    <t>12
_____
32</t>
  </si>
  <si>
    <t>300
132
72</t>
  </si>
  <si>
    <t>149
_____
141</t>
  </si>
  <si>
    <t>ТСЦ-302-1237
Сгоны стальные с муфтой и контргайкой, диаметром: 20 мм
шт.</t>
  </si>
  <si>
    <t>3
88
48</t>
  </si>
  <si>
    <t xml:space="preserve">
_____
18,6</t>
  </si>
  <si>
    <t xml:space="preserve">
_____
56</t>
  </si>
  <si>
    <t xml:space="preserve">
_____
125</t>
  </si>
  <si>
    <t>Итого прямые затраты по акту</t>
  </si>
  <si>
    <t>266
_____
857</t>
  </si>
  <si>
    <t>3217
_____
2925</t>
  </si>
  <si>
    <t>107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</si>
  <si>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</si>
  <si>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</si>
  <si>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</si>
  <si>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</si>
  <si>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</si>
  <si>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</si>
  <si>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</si>
  <si>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</si>
  <si>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</si>
  <si>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</si>
  <si>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</si>
  <si>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</si>
  <si>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</si>
  <si>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</si>
  <si>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</si>
  <si>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</si>
  <si>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</si>
  <si>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</si>
  <si>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</si>
  <si>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</si>
  <si>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</si>
  <si>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</si>
  <si>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1-2-3</t>
  </si>
  <si>
    <t>Затраты труда рабочих (ср 2,3)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</si>
  <si>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</si>
  <si>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</si>
  <si>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</si>
  <si>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</si>
  <si>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</si>
  <si>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</si>
  <si>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</si>
  <si>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</si>
  <si>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</si>
  <si>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</si>
  <si>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</si>
  <si>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</si>
  <si>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</si>
  <si>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</si>
  <si>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</si>
  <si>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</si>
  <si>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</si>
  <si>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</si>
  <si>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</si>
  <si>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</si>
  <si>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</si>
  <si>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</si>
  <si>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</si>
  <si>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</si>
  <si>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</si>
  <si>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</si>
  <si>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</si>
  <si>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</si>
  <si>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</si>
  <si>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</si>
  <si>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</si>
  <si>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</si>
  <si>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</si>
  <si>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</si>
  <si>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</si>
  <si>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</si>
  <si>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</si>
  <si>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</si>
  <si>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</si>
  <si>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</si>
  <si>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</si>
  <si>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</si>
  <si>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</si>
  <si>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</si>
  <si>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</si>
  <si>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</si>
  <si>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</si>
  <si>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101-0195</t>
  </si>
  <si>
    <t>Гвозди толевые круглые: 3,0х40 мм</t>
  </si>
  <si>
    <t xml:space="preserve">т
</t>
  </si>
  <si>
    <t xml:space="preserve">10590
</t>
  </si>
  <si>
    <t xml:space="preserve">42849,53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</si>
  <si>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</si>
  <si>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</si>
  <si>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</si>
  <si>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</si>
  <si>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</si>
  <si>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</si>
  <si>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</si>
  <si>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</si>
  <si>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</si>
  <si>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</si>
  <si>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</si>
  <si>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</si>
  <si>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101-0852</t>
  </si>
  <si>
    <t>Рубероид кровельный с крупнозернистой посыпкой марки: РКК-350б</t>
  </si>
  <si>
    <t xml:space="preserve">м2
</t>
  </si>
  <si>
    <t xml:space="preserve">7,57
</t>
  </si>
  <si>
    <t xml:space="preserve">23,12
</t>
  </si>
  <si>
    <t>МТРиЭ ЧО, Пост.от 14.05.2015 г. №19/1, п.123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</si>
  <si>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</si>
  <si>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</si>
  <si>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</si>
  <si>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</si>
  <si>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</si>
  <si>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</si>
  <si>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</si>
  <si>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</si>
  <si>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</si>
  <si>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</si>
  <si>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</si>
  <si>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</si>
  <si>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</si>
  <si>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</si>
  <si>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</si>
  <si>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</si>
  <si>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</si>
  <si>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</si>
  <si>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</si>
  <si>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</si>
  <si>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</si>
  <si>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</si>
  <si>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</si>
  <si>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</si>
  <si>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</si>
  <si>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</si>
  <si>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</si>
  <si>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</si>
  <si>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</si>
  <si>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</si>
  <si>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</si>
  <si>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</si>
  <si>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</si>
  <si>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</si>
  <si>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</si>
  <si>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</si>
  <si>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</si>
  <si>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</si>
  <si>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</si>
  <si>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</si>
  <si>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</si>
  <si>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</si>
  <si>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</si>
  <si>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</si>
  <si>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</si>
  <si>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</si>
  <si>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</si>
  <si>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</si>
  <si>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</si>
  <si>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</si>
  <si>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</si>
  <si>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</si>
  <si>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</si>
  <si>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</si>
  <si>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</si>
  <si>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</si>
  <si>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</si>
  <si>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ТСЦ-101-1759</t>
  </si>
  <si>
    <t>Герметик силиконовый: для наружных швов</t>
  </si>
  <si>
    <t xml:space="preserve">л
</t>
  </si>
  <si>
    <t xml:space="preserve">66,4
</t>
  </si>
  <si>
    <t xml:space="preserve">493,49
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</si>
  <si>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</si>
  <si>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</si>
  <si>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</si>
  <si>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</si>
  <si>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</si>
  <si>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</si>
  <si>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</si>
  <si>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</si>
  <si>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</si>
  <si>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</si>
  <si>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</si>
  <si>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</si>
  <si>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</si>
  <si>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</si>
  <si>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</si>
  <si>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</si>
  <si>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</si>
  <si>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</si>
  <si>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</si>
  <si>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</si>
  <si>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</si>
  <si>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</si>
  <si>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ул.Победы.11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</si>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</sst>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7"/>
  <sheetViews>
    <sheetView showGridLines="0" tabSelected="1" topLeftCell="A97" workbookViewId="0">
      <selection activeCell="A100" sqref="A100:IV10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407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23.75</v>
      </c>
      <c r="X14" s="27">
        <v>23.75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408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1739.53/1000</f>
        <v>1.73953</v>
      </c>
      <c r="I27" s="85"/>
      <c r="J27" s="35" t="s">
        <v>5</v>
      </c>
      <c r="K27" s="86">
        <f>11223.44/1000</f>
        <v>11.22344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2.3769999999999999E-2</v>
      </c>
      <c r="I30" s="85"/>
      <c r="J30" s="35" t="s">
        <v>7</v>
      </c>
      <c r="K30" s="86">
        <f>(X14+X15)/1000</f>
        <v>2.3769999999999999E-2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266</v>
      </c>
      <c r="Z30" s="71">
        <v>267</v>
      </c>
      <c r="AA30" s="71">
        <v>158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266/1000</f>
        <v>0.26600000000000001</v>
      </c>
      <c r="I31" s="85"/>
      <c r="J31" s="35" t="s">
        <v>5</v>
      </c>
      <c r="K31" s="86">
        <f>3223/1000</f>
        <v>3.2229999999999999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3223</v>
      </c>
      <c r="Z31" s="72">
        <v>2773</v>
      </c>
      <c r="AA31" s="72">
        <v>1530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2</v>
      </c>
      <c r="J42" s="136"/>
      <c r="K42" s="136" t="s">
        <v>75</v>
      </c>
      <c r="L42" s="137">
        <v>20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2435.67</v>
      </c>
      <c r="F43" s="137" t="s">
        <v>79</v>
      </c>
      <c r="G43" s="136" t="s">
        <v>80</v>
      </c>
      <c r="H43" s="136" t="s">
        <v>81</v>
      </c>
      <c r="I43" s="136" t="s">
        <v>82</v>
      </c>
      <c r="J43" s="136"/>
      <c r="K43" s="136" t="s">
        <v>83</v>
      </c>
      <c r="L43" s="137" t="s">
        <v>84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68.400000000000006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2250.2399999999998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/>
      <c r="K44" s="136" t="s">
        <v>91</v>
      </c>
      <c r="L44" s="137" t="s">
        <v>92</v>
      </c>
      <c r="M44" s="137"/>
      <c r="N44" s="137" t="s">
        <v>76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72</v>
      </c>
      <c r="D46" s="135" t="s">
        <v>73</v>
      </c>
      <c r="E46" s="136">
        <v>13.69</v>
      </c>
      <c r="F46" s="137">
        <v>13.69</v>
      </c>
      <c r="G46" s="136"/>
      <c r="H46" s="136" t="s">
        <v>74</v>
      </c>
      <c r="I46" s="136">
        <v>2</v>
      </c>
      <c r="J46" s="136"/>
      <c r="K46" s="136" t="s">
        <v>75</v>
      </c>
      <c r="L46" s="137">
        <v>20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77</v>
      </c>
      <c r="D47" s="135" t="s">
        <v>86</v>
      </c>
      <c r="E47" s="136">
        <v>2435.67</v>
      </c>
      <c r="F47" s="137" t="s">
        <v>79</v>
      </c>
      <c r="G47" s="136" t="s">
        <v>80</v>
      </c>
      <c r="H47" s="136" t="s">
        <v>94</v>
      </c>
      <c r="I47" s="136" t="s">
        <v>95</v>
      </c>
      <c r="J47" s="136">
        <v>1</v>
      </c>
      <c r="K47" s="136" t="s">
        <v>96</v>
      </c>
      <c r="L47" s="137" t="s">
        <v>97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>
        <v>3</v>
      </c>
    </row>
    <row r="48" spans="1:22" ht="68.400000000000006" x14ac:dyDescent="0.25">
      <c r="A48" s="132">
        <v>6</v>
      </c>
      <c r="B48" s="133">
        <v>6</v>
      </c>
      <c r="C48" s="134" t="s">
        <v>85</v>
      </c>
      <c r="D48" s="135" t="s">
        <v>98</v>
      </c>
      <c r="E48" s="136">
        <v>2250.2399999999998</v>
      </c>
      <c r="F48" s="137" t="s">
        <v>87</v>
      </c>
      <c r="G48" s="136" t="s">
        <v>88</v>
      </c>
      <c r="H48" s="136" t="s">
        <v>99</v>
      </c>
      <c r="I48" s="136" t="s">
        <v>100</v>
      </c>
      <c r="J48" s="136"/>
      <c r="K48" s="136" t="s">
        <v>101</v>
      </c>
      <c r="L48" s="137" t="s">
        <v>102</v>
      </c>
      <c r="M48" s="137"/>
      <c r="N48" s="137" t="s">
        <v>76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7</v>
      </c>
      <c r="B50" s="133">
        <v>7</v>
      </c>
      <c r="C50" s="134" t="s">
        <v>104</v>
      </c>
      <c r="D50" s="135" t="s">
        <v>105</v>
      </c>
      <c r="E50" s="136">
        <v>1006.86</v>
      </c>
      <c r="F50" s="137">
        <v>811.45</v>
      </c>
      <c r="G50" s="136">
        <v>195.41</v>
      </c>
      <c r="H50" s="136">
        <v>1</v>
      </c>
      <c r="I50" s="136"/>
      <c r="J50" s="136">
        <v>1</v>
      </c>
      <c r="K50" s="136" t="s">
        <v>106</v>
      </c>
      <c r="L50" s="137">
        <v>5</v>
      </c>
      <c r="M50" s="137"/>
      <c r="N50" s="137" t="s">
        <v>76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2">
        <v>8</v>
      </c>
      <c r="B51" s="133">
        <v>8</v>
      </c>
      <c r="C51" s="134" t="s">
        <v>107</v>
      </c>
      <c r="D51" s="135" t="s">
        <v>108</v>
      </c>
      <c r="E51" s="136">
        <v>26.3</v>
      </c>
      <c r="F51" s="137" t="s">
        <v>109</v>
      </c>
      <c r="G51" s="136"/>
      <c r="H51" s="136">
        <v>13</v>
      </c>
      <c r="I51" s="136" t="s">
        <v>110</v>
      </c>
      <c r="J51" s="136"/>
      <c r="K51" s="136">
        <v>61</v>
      </c>
      <c r="L51" s="137" t="s">
        <v>111</v>
      </c>
      <c r="M51" s="137"/>
      <c r="N51" s="137" t="s">
        <v>112</v>
      </c>
      <c r="O51" s="137"/>
      <c r="P51" s="137"/>
      <c r="Q51" s="137"/>
      <c r="R51" s="137"/>
      <c r="S51" s="137"/>
      <c r="T51" s="137"/>
      <c r="U51" s="137"/>
      <c r="V51" s="137"/>
    </row>
    <row r="52" spans="1:22" ht="34.200000000000003" x14ac:dyDescent="0.25">
      <c r="A52" s="132">
        <v>9</v>
      </c>
      <c r="B52" s="133">
        <v>9</v>
      </c>
      <c r="C52" s="134" t="s">
        <v>113</v>
      </c>
      <c r="D52" s="135" t="s">
        <v>114</v>
      </c>
      <c r="E52" s="136">
        <v>12.12</v>
      </c>
      <c r="F52" s="137" t="s">
        <v>115</v>
      </c>
      <c r="G52" s="136"/>
      <c r="H52" s="136">
        <v>1</v>
      </c>
      <c r="I52" s="136" t="s">
        <v>116</v>
      </c>
      <c r="J52" s="136"/>
      <c r="K52" s="136">
        <v>6</v>
      </c>
      <c r="L52" s="137" t="s">
        <v>117</v>
      </c>
      <c r="M52" s="137"/>
      <c r="N52" s="137" t="s">
        <v>112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10</v>
      </c>
      <c r="B54" s="133">
        <v>10</v>
      </c>
      <c r="C54" s="134" t="s">
        <v>119</v>
      </c>
      <c r="D54" s="135" t="s">
        <v>86</v>
      </c>
      <c r="E54" s="136">
        <v>1010.59</v>
      </c>
      <c r="F54" s="137" t="s">
        <v>120</v>
      </c>
      <c r="G54" s="136">
        <v>5.16</v>
      </c>
      <c r="H54" s="136" t="s">
        <v>121</v>
      </c>
      <c r="I54" s="136" t="s">
        <v>122</v>
      </c>
      <c r="J54" s="136"/>
      <c r="K54" s="136" t="s">
        <v>123</v>
      </c>
      <c r="L54" s="137" t="s">
        <v>124</v>
      </c>
      <c r="M54" s="137"/>
      <c r="N54" s="137" t="s">
        <v>76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11</v>
      </c>
      <c r="B56" s="133">
        <v>11</v>
      </c>
      <c r="C56" s="134" t="s">
        <v>72</v>
      </c>
      <c r="D56" s="135" t="s">
        <v>73</v>
      </c>
      <c r="E56" s="136">
        <v>13.69</v>
      </c>
      <c r="F56" s="137">
        <v>13.69</v>
      </c>
      <c r="G56" s="136"/>
      <c r="H56" s="136" t="s">
        <v>74</v>
      </c>
      <c r="I56" s="136">
        <v>2</v>
      </c>
      <c r="J56" s="136"/>
      <c r="K56" s="136" t="s">
        <v>75</v>
      </c>
      <c r="L56" s="137">
        <v>20</v>
      </c>
      <c r="M56" s="137"/>
      <c r="N56" s="137" t="s">
        <v>76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12</v>
      </c>
      <c r="B57" s="133">
        <v>12</v>
      </c>
      <c r="C57" s="134" t="s">
        <v>126</v>
      </c>
      <c r="D57" s="135" t="s">
        <v>86</v>
      </c>
      <c r="E57" s="136">
        <v>1010.59</v>
      </c>
      <c r="F57" s="137" t="s">
        <v>120</v>
      </c>
      <c r="G57" s="136">
        <v>5.16</v>
      </c>
      <c r="H57" s="136" t="s">
        <v>121</v>
      </c>
      <c r="I57" s="136" t="s">
        <v>122</v>
      </c>
      <c r="J57" s="136"/>
      <c r="K57" s="136" t="s">
        <v>123</v>
      </c>
      <c r="L57" s="137" t="s">
        <v>124</v>
      </c>
      <c r="M57" s="137"/>
      <c r="N57" s="137" t="s">
        <v>76</v>
      </c>
      <c r="O57" s="137"/>
      <c r="P57" s="137"/>
      <c r="Q57" s="137"/>
      <c r="R57" s="137"/>
      <c r="S57" s="137"/>
      <c r="T57" s="137"/>
      <c r="U57" s="137"/>
      <c r="V57" s="137"/>
    </row>
    <row r="58" spans="1:22" ht="45.6" x14ac:dyDescent="0.25">
      <c r="A58" s="132">
        <v>13</v>
      </c>
      <c r="B58" s="133">
        <v>13</v>
      </c>
      <c r="C58" s="134" t="s">
        <v>127</v>
      </c>
      <c r="D58" s="135" t="s">
        <v>128</v>
      </c>
      <c r="E58" s="136">
        <v>43.5</v>
      </c>
      <c r="F58" s="137" t="s">
        <v>129</v>
      </c>
      <c r="G58" s="136"/>
      <c r="H58" s="136">
        <v>44</v>
      </c>
      <c r="I58" s="136" t="s">
        <v>130</v>
      </c>
      <c r="J58" s="136"/>
      <c r="K58" s="136">
        <v>126</v>
      </c>
      <c r="L58" s="137" t="s">
        <v>131</v>
      </c>
      <c r="M58" s="137"/>
      <c r="N58" s="137" t="s">
        <v>112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71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14</v>
      </c>
      <c r="C60" s="134" t="s">
        <v>72</v>
      </c>
      <c r="D60" s="135" t="s">
        <v>132</v>
      </c>
      <c r="E60" s="136">
        <v>13.69</v>
      </c>
      <c r="F60" s="137">
        <v>13.69</v>
      </c>
      <c r="G60" s="136"/>
      <c r="H60" s="136" t="s">
        <v>133</v>
      </c>
      <c r="I60" s="136">
        <v>12</v>
      </c>
      <c r="J60" s="136"/>
      <c r="K60" s="136" t="s">
        <v>134</v>
      </c>
      <c r="L60" s="137">
        <v>142</v>
      </c>
      <c r="M60" s="137"/>
      <c r="N60" s="137" t="s">
        <v>76</v>
      </c>
      <c r="O60" s="137"/>
      <c r="P60" s="137"/>
      <c r="Q60" s="137"/>
      <c r="R60" s="137"/>
      <c r="S60" s="137"/>
      <c r="T60" s="137"/>
      <c r="U60" s="137"/>
      <c r="V60" s="137"/>
    </row>
    <row r="61" spans="1:22" ht="79.8" x14ac:dyDescent="0.25">
      <c r="A61" s="132">
        <v>15</v>
      </c>
      <c r="B61" s="133">
        <v>15</v>
      </c>
      <c r="C61" s="134" t="s">
        <v>135</v>
      </c>
      <c r="D61" s="135" t="s">
        <v>86</v>
      </c>
      <c r="E61" s="136">
        <v>5013.63</v>
      </c>
      <c r="F61" s="137" t="s">
        <v>136</v>
      </c>
      <c r="G61" s="136" t="s">
        <v>137</v>
      </c>
      <c r="H61" s="136" t="s">
        <v>138</v>
      </c>
      <c r="I61" s="136" t="s">
        <v>139</v>
      </c>
      <c r="J61" s="136">
        <v>2</v>
      </c>
      <c r="K61" s="136" t="s">
        <v>140</v>
      </c>
      <c r="L61" s="137" t="s">
        <v>141</v>
      </c>
      <c r="M61" s="137"/>
      <c r="N61" s="137" t="s">
        <v>76</v>
      </c>
      <c r="O61" s="137"/>
      <c r="P61" s="137"/>
      <c r="Q61" s="137"/>
      <c r="R61" s="137"/>
      <c r="S61" s="137"/>
      <c r="T61" s="137"/>
      <c r="U61" s="137"/>
      <c r="V61" s="137" t="s">
        <v>142</v>
      </c>
    </row>
    <row r="62" spans="1:22" ht="68.400000000000006" x14ac:dyDescent="0.25">
      <c r="A62" s="138">
        <v>16</v>
      </c>
      <c r="B62" s="139">
        <v>16</v>
      </c>
      <c r="C62" s="140" t="s">
        <v>143</v>
      </c>
      <c r="D62" s="141" t="s">
        <v>128</v>
      </c>
      <c r="E62" s="142">
        <v>22.8</v>
      </c>
      <c r="F62" s="143" t="s">
        <v>144</v>
      </c>
      <c r="G62" s="142"/>
      <c r="H62" s="142">
        <v>23</v>
      </c>
      <c r="I62" s="142" t="s">
        <v>145</v>
      </c>
      <c r="J62" s="142"/>
      <c r="K62" s="142">
        <v>60</v>
      </c>
      <c r="L62" s="143" t="s">
        <v>146</v>
      </c>
      <c r="M62" s="143"/>
      <c r="N62" s="143" t="s">
        <v>112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147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71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17</v>
      </c>
      <c r="B65" s="133">
        <v>17</v>
      </c>
      <c r="C65" s="134" t="s">
        <v>72</v>
      </c>
      <c r="D65" s="135" t="s">
        <v>148</v>
      </c>
      <c r="E65" s="136">
        <v>13.69</v>
      </c>
      <c r="F65" s="137">
        <v>13.69</v>
      </c>
      <c r="G65" s="136"/>
      <c r="H65" s="136" t="s">
        <v>149</v>
      </c>
      <c r="I65" s="136">
        <v>3</v>
      </c>
      <c r="J65" s="136"/>
      <c r="K65" s="136" t="s">
        <v>150</v>
      </c>
      <c r="L65" s="137">
        <v>39</v>
      </c>
      <c r="M65" s="137"/>
      <c r="N65" s="137" t="s">
        <v>76</v>
      </c>
      <c r="O65" s="137"/>
      <c r="P65" s="137"/>
      <c r="Q65" s="137"/>
      <c r="R65" s="137"/>
      <c r="S65" s="137"/>
      <c r="T65" s="137"/>
      <c r="U65" s="137"/>
      <c r="V65" s="137"/>
    </row>
    <row r="66" spans="1:22" ht="68.400000000000006" x14ac:dyDescent="0.25">
      <c r="A66" s="138">
        <v>18</v>
      </c>
      <c r="B66" s="139">
        <v>18</v>
      </c>
      <c r="C66" s="140" t="s">
        <v>85</v>
      </c>
      <c r="D66" s="141" t="s">
        <v>86</v>
      </c>
      <c r="E66" s="142">
        <v>2250.2399999999998</v>
      </c>
      <c r="F66" s="143" t="s">
        <v>87</v>
      </c>
      <c r="G66" s="142" t="s">
        <v>88</v>
      </c>
      <c r="H66" s="142" t="s">
        <v>89</v>
      </c>
      <c r="I66" s="142" t="s">
        <v>90</v>
      </c>
      <c r="J66" s="142"/>
      <c r="K66" s="142" t="s">
        <v>91</v>
      </c>
      <c r="L66" s="143" t="s">
        <v>92</v>
      </c>
      <c r="M66" s="143"/>
      <c r="N66" s="143" t="s">
        <v>76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151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152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19</v>
      </c>
      <c r="B69" s="133">
        <v>19</v>
      </c>
      <c r="C69" s="134" t="s">
        <v>153</v>
      </c>
      <c r="D69" s="135" t="s">
        <v>154</v>
      </c>
      <c r="E69" s="136">
        <v>15810.14</v>
      </c>
      <c r="F69" s="137" t="s">
        <v>155</v>
      </c>
      <c r="G69" s="136">
        <v>195.41</v>
      </c>
      <c r="H69" s="136">
        <v>9</v>
      </c>
      <c r="I69" s="136" t="s">
        <v>156</v>
      </c>
      <c r="J69" s="136"/>
      <c r="K69" s="136" t="s">
        <v>157</v>
      </c>
      <c r="L69" s="137" t="s">
        <v>158</v>
      </c>
      <c r="M69" s="137"/>
      <c r="N69" s="137" t="s">
        <v>76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34.200000000000003" x14ac:dyDescent="0.25">
      <c r="A70" s="138">
        <v>20</v>
      </c>
      <c r="B70" s="139">
        <v>20</v>
      </c>
      <c r="C70" s="140" t="s">
        <v>107</v>
      </c>
      <c r="D70" s="141" t="s">
        <v>159</v>
      </c>
      <c r="E70" s="142">
        <v>26.3</v>
      </c>
      <c r="F70" s="143" t="s">
        <v>109</v>
      </c>
      <c r="G70" s="142"/>
      <c r="H70" s="142">
        <v>8</v>
      </c>
      <c r="I70" s="142" t="s">
        <v>160</v>
      </c>
      <c r="J70" s="142"/>
      <c r="K70" s="142">
        <v>37</v>
      </c>
      <c r="L70" s="143" t="s">
        <v>161</v>
      </c>
      <c r="M70" s="143"/>
      <c r="N70" s="143" t="s">
        <v>112</v>
      </c>
      <c r="O70" s="143"/>
      <c r="P70" s="143"/>
      <c r="Q70" s="143"/>
      <c r="R70" s="143"/>
      <c r="S70" s="143"/>
      <c r="T70" s="143"/>
      <c r="U70" s="143"/>
      <c r="V70" s="143"/>
    </row>
    <row r="71" spans="1:22" ht="19.350000000000001" customHeight="1" x14ac:dyDescent="0.25">
      <c r="A71" s="128" t="s">
        <v>162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103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21</v>
      </c>
      <c r="B73" s="133">
        <v>21</v>
      </c>
      <c r="C73" s="134" t="s">
        <v>163</v>
      </c>
      <c r="D73" s="135" t="s">
        <v>164</v>
      </c>
      <c r="E73" s="136">
        <v>954.34</v>
      </c>
      <c r="F73" s="137" t="s">
        <v>165</v>
      </c>
      <c r="G73" s="136">
        <v>6.19</v>
      </c>
      <c r="H73" s="136" t="s">
        <v>166</v>
      </c>
      <c r="I73" s="136" t="s">
        <v>167</v>
      </c>
      <c r="J73" s="136"/>
      <c r="K73" s="136" t="s">
        <v>168</v>
      </c>
      <c r="L73" s="137" t="s">
        <v>169</v>
      </c>
      <c r="M73" s="137"/>
      <c r="N73" s="137" t="s">
        <v>76</v>
      </c>
      <c r="O73" s="137"/>
      <c r="P73" s="137"/>
      <c r="Q73" s="137"/>
      <c r="R73" s="137"/>
      <c r="S73" s="137"/>
      <c r="T73" s="137"/>
      <c r="U73" s="137"/>
      <c r="V73" s="137">
        <v>2</v>
      </c>
    </row>
    <row r="74" spans="1:22" ht="79.8" x14ac:dyDescent="0.25">
      <c r="A74" s="132">
        <v>22</v>
      </c>
      <c r="B74" s="133">
        <v>22</v>
      </c>
      <c r="C74" s="134" t="s">
        <v>170</v>
      </c>
      <c r="D74" s="135" t="s">
        <v>171</v>
      </c>
      <c r="E74" s="136">
        <v>76.66</v>
      </c>
      <c r="F74" s="137" t="s">
        <v>172</v>
      </c>
      <c r="G74" s="136"/>
      <c r="H74" s="136"/>
      <c r="I74" s="136"/>
      <c r="J74" s="136"/>
      <c r="K74" s="136" t="s">
        <v>74</v>
      </c>
      <c r="L74" s="137">
        <v>2</v>
      </c>
      <c r="M74" s="137"/>
      <c r="N74" s="137" t="s">
        <v>76</v>
      </c>
      <c r="O74" s="137"/>
      <c r="P74" s="137"/>
      <c r="Q74" s="137"/>
      <c r="R74" s="137"/>
      <c r="S74" s="137"/>
      <c r="T74" s="137"/>
      <c r="U74" s="137"/>
      <c r="V74" s="137"/>
    </row>
    <row r="75" spans="1:22" ht="34.200000000000003" x14ac:dyDescent="0.25">
      <c r="A75" s="132">
        <v>23</v>
      </c>
      <c r="B75" s="133">
        <v>23</v>
      </c>
      <c r="C75" s="134" t="s">
        <v>173</v>
      </c>
      <c r="D75" s="135" t="s">
        <v>174</v>
      </c>
      <c r="E75" s="136">
        <v>66.400000000000006</v>
      </c>
      <c r="F75" s="137" t="s">
        <v>175</v>
      </c>
      <c r="G75" s="136"/>
      <c r="H75" s="136">
        <v>7</v>
      </c>
      <c r="I75" s="136" t="s">
        <v>176</v>
      </c>
      <c r="J75" s="136"/>
      <c r="K75" s="136">
        <v>49</v>
      </c>
      <c r="L75" s="137" t="s">
        <v>177</v>
      </c>
      <c r="M75" s="137"/>
      <c r="N75" s="137" t="s">
        <v>112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178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91.2" x14ac:dyDescent="0.25">
      <c r="A77" s="132">
        <v>24</v>
      </c>
      <c r="B77" s="133">
        <v>24</v>
      </c>
      <c r="C77" s="134" t="s">
        <v>179</v>
      </c>
      <c r="D77" s="135" t="s">
        <v>180</v>
      </c>
      <c r="E77" s="136">
        <v>4596.33</v>
      </c>
      <c r="F77" s="137" t="s">
        <v>181</v>
      </c>
      <c r="G77" s="136" t="s">
        <v>137</v>
      </c>
      <c r="H77" s="136" t="s">
        <v>182</v>
      </c>
      <c r="I77" s="136" t="s">
        <v>183</v>
      </c>
      <c r="J77" s="136">
        <v>7</v>
      </c>
      <c r="K77" s="136" t="s">
        <v>184</v>
      </c>
      <c r="L77" s="137" t="s">
        <v>185</v>
      </c>
      <c r="M77" s="137"/>
      <c r="N77" s="137" t="s">
        <v>76</v>
      </c>
      <c r="O77" s="137"/>
      <c r="P77" s="137"/>
      <c r="Q77" s="137"/>
      <c r="R77" s="137"/>
      <c r="S77" s="137"/>
      <c r="T77" s="137"/>
      <c r="U77" s="137"/>
      <c r="V77" s="137" t="s">
        <v>186</v>
      </c>
    </row>
    <row r="78" spans="1:22" ht="79.8" x14ac:dyDescent="0.25">
      <c r="A78" s="132">
        <v>25</v>
      </c>
      <c r="B78" s="133">
        <v>25</v>
      </c>
      <c r="C78" s="134" t="s">
        <v>77</v>
      </c>
      <c r="D78" s="135" t="s">
        <v>98</v>
      </c>
      <c r="E78" s="136">
        <v>2435.67</v>
      </c>
      <c r="F78" s="137" t="s">
        <v>79</v>
      </c>
      <c r="G78" s="136" t="s">
        <v>80</v>
      </c>
      <c r="H78" s="136" t="s">
        <v>187</v>
      </c>
      <c r="I78" s="136" t="s">
        <v>188</v>
      </c>
      <c r="J78" s="136">
        <v>1</v>
      </c>
      <c r="K78" s="136" t="s">
        <v>189</v>
      </c>
      <c r="L78" s="137" t="s">
        <v>190</v>
      </c>
      <c r="M78" s="137"/>
      <c r="N78" s="137" t="s">
        <v>76</v>
      </c>
      <c r="O78" s="137"/>
      <c r="P78" s="137"/>
      <c r="Q78" s="137"/>
      <c r="R78" s="137"/>
      <c r="S78" s="137"/>
      <c r="T78" s="137"/>
      <c r="U78" s="137"/>
      <c r="V78" s="137">
        <v>6</v>
      </c>
    </row>
    <row r="79" spans="1:22" ht="68.400000000000006" x14ac:dyDescent="0.25">
      <c r="A79" s="132">
        <v>26</v>
      </c>
      <c r="B79" s="133">
        <v>26</v>
      </c>
      <c r="C79" s="134" t="s">
        <v>85</v>
      </c>
      <c r="D79" s="135" t="s">
        <v>191</v>
      </c>
      <c r="E79" s="136">
        <v>2250.2399999999998</v>
      </c>
      <c r="F79" s="137" t="s">
        <v>87</v>
      </c>
      <c r="G79" s="136" t="s">
        <v>88</v>
      </c>
      <c r="H79" s="136" t="s">
        <v>192</v>
      </c>
      <c r="I79" s="136" t="s">
        <v>193</v>
      </c>
      <c r="J79" s="136"/>
      <c r="K79" s="136" t="s">
        <v>194</v>
      </c>
      <c r="L79" s="137" t="s">
        <v>195</v>
      </c>
      <c r="M79" s="137"/>
      <c r="N79" s="137" t="s">
        <v>76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152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91.2" x14ac:dyDescent="0.25">
      <c r="A81" s="132">
        <v>27</v>
      </c>
      <c r="B81" s="133">
        <v>27</v>
      </c>
      <c r="C81" s="134" t="s">
        <v>179</v>
      </c>
      <c r="D81" s="135" t="s">
        <v>196</v>
      </c>
      <c r="E81" s="136">
        <v>4596.33</v>
      </c>
      <c r="F81" s="137" t="s">
        <v>181</v>
      </c>
      <c r="G81" s="136" t="s">
        <v>137</v>
      </c>
      <c r="H81" s="136" t="s">
        <v>197</v>
      </c>
      <c r="I81" s="136" t="s">
        <v>198</v>
      </c>
      <c r="J81" s="136">
        <v>5</v>
      </c>
      <c r="K81" s="136" t="s">
        <v>199</v>
      </c>
      <c r="L81" s="137" t="s">
        <v>200</v>
      </c>
      <c r="M81" s="137"/>
      <c r="N81" s="137" t="s">
        <v>76</v>
      </c>
      <c r="O81" s="137"/>
      <c r="P81" s="137"/>
      <c r="Q81" s="137"/>
      <c r="R81" s="137"/>
      <c r="S81" s="137"/>
      <c r="T81" s="137"/>
      <c r="U81" s="137"/>
      <c r="V81" s="137" t="s">
        <v>201</v>
      </c>
    </row>
    <row r="82" spans="1:22" ht="79.8" x14ac:dyDescent="0.25">
      <c r="A82" s="132">
        <v>28</v>
      </c>
      <c r="B82" s="133">
        <v>28</v>
      </c>
      <c r="C82" s="134" t="s">
        <v>77</v>
      </c>
      <c r="D82" s="135" t="s">
        <v>86</v>
      </c>
      <c r="E82" s="136">
        <v>2435.67</v>
      </c>
      <c r="F82" s="137" t="s">
        <v>79</v>
      </c>
      <c r="G82" s="136" t="s">
        <v>80</v>
      </c>
      <c r="H82" s="136" t="s">
        <v>94</v>
      </c>
      <c r="I82" s="136" t="s">
        <v>95</v>
      </c>
      <c r="J82" s="136">
        <v>1</v>
      </c>
      <c r="K82" s="136" t="s">
        <v>96</v>
      </c>
      <c r="L82" s="137" t="s">
        <v>97</v>
      </c>
      <c r="M82" s="137"/>
      <c r="N82" s="137" t="s">
        <v>76</v>
      </c>
      <c r="O82" s="137"/>
      <c r="P82" s="137"/>
      <c r="Q82" s="137"/>
      <c r="R82" s="137"/>
      <c r="S82" s="137"/>
      <c r="T82" s="137"/>
      <c r="U82" s="137"/>
      <c r="V82" s="137">
        <v>3</v>
      </c>
    </row>
    <row r="83" spans="1:22" ht="68.400000000000006" x14ac:dyDescent="0.25">
      <c r="A83" s="138">
        <v>29</v>
      </c>
      <c r="B83" s="139">
        <v>29</v>
      </c>
      <c r="C83" s="140" t="s">
        <v>85</v>
      </c>
      <c r="D83" s="141" t="s">
        <v>180</v>
      </c>
      <c r="E83" s="142">
        <v>2250.2399999999998</v>
      </c>
      <c r="F83" s="143" t="s">
        <v>87</v>
      </c>
      <c r="G83" s="142" t="s">
        <v>88</v>
      </c>
      <c r="H83" s="142" t="s">
        <v>202</v>
      </c>
      <c r="I83" s="142" t="s">
        <v>203</v>
      </c>
      <c r="J83" s="142"/>
      <c r="K83" s="142" t="s">
        <v>204</v>
      </c>
      <c r="L83" s="143" t="s">
        <v>205</v>
      </c>
      <c r="M83" s="143"/>
      <c r="N83" s="143" t="s">
        <v>76</v>
      </c>
      <c r="O83" s="143"/>
      <c r="P83" s="143"/>
      <c r="Q83" s="143"/>
      <c r="R83" s="143"/>
      <c r="S83" s="143"/>
      <c r="T83" s="143"/>
      <c r="U83" s="143"/>
      <c r="V83" s="143"/>
    </row>
    <row r="84" spans="1:22" ht="19.350000000000001" customHeight="1" x14ac:dyDescent="0.25">
      <c r="A84" s="128" t="s">
        <v>206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8.45" customHeight="1" x14ac:dyDescent="0.25">
      <c r="A85" s="130" t="s">
        <v>103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57" x14ac:dyDescent="0.25">
      <c r="A86" s="138">
        <v>30</v>
      </c>
      <c r="B86" s="139">
        <v>30</v>
      </c>
      <c r="C86" s="140" t="s">
        <v>207</v>
      </c>
      <c r="D86" s="141" t="s">
        <v>208</v>
      </c>
      <c r="E86" s="142">
        <v>508.07</v>
      </c>
      <c r="F86" s="143" t="s">
        <v>209</v>
      </c>
      <c r="G86" s="142">
        <v>1.03</v>
      </c>
      <c r="H86" s="142" t="s">
        <v>210</v>
      </c>
      <c r="I86" s="142" t="s">
        <v>211</v>
      </c>
      <c r="J86" s="142"/>
      <c r="K86" s="142" t="s">
        <v>212</v>
      </c>
      <c r="L86" s="143" t="s">
        <v>213</v>
      </c>
      <c r="M86" s="143"/>
      <c r="N86" s="143" t="s">
        <v>76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214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215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91.2" x14ac:dyDescent="0.25">
      <c r="A89" s="132">
        <v>31</v>
      </c>
      <c r="B89" s="133">
        <v>31</v>
      </c>
      <c r="C89" s="134" t="s">
        <v>179</v>
      </c>
      <c r="D89" s="135" t="s">
        <v>86</v>
      </c>
      <c r="E89" s="136">
        <v>4596.33</v>
      </c>
      <c r="F89" s="137" t="s">
        <v>181</v>
      </c>
      <c r="G89" s="136" t="s">
        <v>137</v>
      </c>
      <c r="H89" s="136" t="s">
        <v>216</v>
      </c>
      <c r="I89" s="136" t="s">
        <v>217</v>
      </c>
      <c r="J89" s="136">
        <v>2</v>
      </c>
      <c r="K89" s="136" t="s">
        <v>218</v>
      </c>
      <c r="L89" s="137" t="s">
        <v>219</v>
      </c>
      <c r="M89" s="137"/>
      <c r="N89" s="137" t="s">
        <v>76</v>
      </c>
      <c r="O89" s="137"/>
      <c r="P89" s="137"/>
      <c r="Q89" s="137"/>
      <c r="R89" s="137"/>
      <c r="S89" s="137"/>
      <c r="T89" s="137"/>
      <c r="U89" s="137"/>
      <c r="V89" s="137" t="s">
        <v>142</v>
      </c>
    </row>
    <row r="90" spans="1:22" ht="79.8" x14ac:dyDescent="0.25">
      <c r="A90" s="132">
        <v>32</v>
      </c>
      <c r="B90" s="133">
        <v>32</v>
      </c>
      <c r="C90" s="134" t="s">
        <v>77</v>
      </c>
      <c r="D90" s="135" t="s">
        <v>86</v>
      </c>
      <c r="E90" s="136">
        <v>2435.67</v>
      </c>
      <c r="F90" s="137" t="s">
        <v>79</v>
      </c>
      <c r="G90" s="136" t="s">
        <v>80</v>
      </c>
      <c r="H90" s="136" t="s">
        <v>94</v>
      </c>
      <c r="I90" s="136" t="s">
        <v>95</v>
      </c>
      <c r="J90" s="136">
        <v>1</v>
      </c>
      <c r="K90" s="136" t="s">
        <v>96</v>
      </c>
      <c r="L90" s="137" t="s">
        <v>97</v>
      </c>
      <c r="M90" s="137"/>
      <c r="N90" s="137" t="s">
        <v>76</v>
      </c>
      <c r="O90" s="137"/>
      <c r="P90" s="137"/>
      <c r="Q90" s="137"/>
      <c r="R90" s="137"/>
      <c r="S90" s="137"/>
      <c r="T90" s="137"/>
      <c r="U90" s="137"/>
      <c r="V90" s="137">
        <v>3</v>
      </c>
    </row>
    <row r="91" spans="1:22" ht="45.6" x14ac:dyDescent="0.25">
      <c r="A91" s="138">
        <v>33</v>
      </c>
      <c r="B91" s="139">
        <v>33</v>
      </c>
      <c r="C91" s="140" t="s">
        <v>220</v>
      </c>
      <c r="D91" s="141" t="s">
        <v>221</v>
      </c>
      <c r="E91" s="142">
        <v>18.600000000000001</v>
      </c>
      <c r="F91" s="143" t="s">
        <v>222</v>
      </c>
      <c r="G91" s="142"/>
      <c r="H91" s="142">
        <v>56</v>
      </c>
      <c r="I91" s="142" t="s">
        <v>223</v>
      </c>
      <c r="J91" s="142"/>
      <c r="K91" s="142">
        <v>125</v>
      </c>
      <c r="L91" s="143" t="s">
        <v>224</v>
      </c>
      <c r="M91" s="143"/>
      <c r="N91" s="143" t="s">
        <v>112</v>
      </c>
      <c r="O91" s="143"/>
      <c r="P91" s="143"/>
      <c r="Q91" s="143"/>
      <c r="R91" s="143"/>
      <c r="S91" s="143"/>
      <c r="T91" s="143"/>
      <c r="U91" s="143"/>
      <c r="V91" s="143"/>
    </row>
    <row r="92" spans="1:22" ht="34.200000000000003" x14ac:dyDescent="0.25">
      <c r="A92" s="144" t="s">
        <v>225</v>
      </c>
      <c r="B92" s="145"/>
      <c r="C92" s="145"/>
      <c r="D92" s="145"/>
      <c r="E92" s="145"/>
      <c r="F92" s="145"/>
      <c r="G92" s="145"/>
      <c r="H92" s="146">
        <v>1144</v>
      </c>
      <c r="I92" s="146" t="s">
        <v>226</v>
      </c>
      <c r="J92" s="146">
        <v>21</v>
      </c>
      <c r="K92" s="146">
        <v>6249</v>
      </c>
      <c r="L92" s="146" t="s">
        <v>227</v>
      </c>
      <c r="M92" s="146"/>
      <c r="N92" s="146"/>
      <c r="O92" s="146"/>
      <c r="P92" s="146"/>
      <c r="Q92" s="146"/>
      <c r="R92" s="146"/>
      <c r="S92" s="146"/>
      <c r="T92" s="146"/>
      <c r="U92" s="146"/>
      <c r="V92" s="146" t="s">
        <v>228</v>
      </c>
    </row>
    <row r="93" spans="1:22" x14ac:dyDescent="0.25">
      <c r="A93" s="144" t="s">
        <v>229</v>
      </c>
      <c r="B93" s="145"/>
      <c r="C93" s="145"/>
      <c r="D93" s="145"/>
      <c r="E93" s="145"/>
      <c r="F93" s="145"/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230</v>
      </c>
      <c r="B94" s="145"/>
      <c r="C94" s="145"/>
      <c r="D94" s="145"/>
      <c r="E94" s="145"/>
      <c r="F94" s="145"/>
      <c r="G94" s="145"/>
      <c r="H94" s="146">
        <v>266</v>
      </c>
      <c r="I94" s="146"/>
      <c r="J94" s="146"/>
      <c r="K94" s="146">
        <v>3223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231</v>
      </c>
      <c r="B95" s="145"/>
      <c r="C95" s="145"/>
      <c r="D95" s="145"/>
      <c r="E95" s="145"/>
      <c r="F95" s="145"/>
      <c r="G95" s="145"/>
      <c r="H95" s="146">
        <v>857</v>
      </c>
      <c r="I95" s="146"/>
      <c r="J95" s="146"/>
      <c r="K95" s="146">
        <v>2925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232</v>
      </c>
      <c r="B96" s="145"/>
      <c r="C96" s="145"/>
      <c r="D96" s="145"/>
      <c r="E96" s="145"/>
      <c r="F96" s="145"/>
      <c r="G96" s="145"/>
      <c r="H96" s="146">
        <v>21</v>
      </c>
      <c r="I96" s="146"/>
      <c r="J96" s="146"/>
      <c r="K96" s="146">
        <v>107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7" t="s">
        <v>233</v>
      </c>
      <c r="B97" s="148"/>
      <c r="C97" s="148"/>
      <c r="D97" s="148"/>
      <c r="E97" s="148"/>
      <c r="F97" s="148"/>
      <c r="G97" s="148"/>
      <c r="H97" s="149">
        <v>267</v>
      </c>
      <c r="I97" s="149"/>
      <c r="J97" s="149"/>
      <c r="K97" s="149">
        <v>2773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234</v>
      </c>
      <c r="B98" s="148"/>
      <c r="C98" s="148"/>
      <c r="D98" s="148"/>
      <c r="E98" s="148"/>
      <c r="F98" s="148"/>
      <c r="G98" s="148"/>
      <c r="H98" s="149">
        <v>158</v>
      </c>
      <c r="I98" s="149"/>
      <c r="J98" s="149"/>
      <c r="K98" s="149">
        <v>1530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147" t="s">
        <v>235</v>
      </c>
      <c r="B99" s="148"/>
      <c r="C99" s="148"/>
      <c r="D99" s="148"/>
      <c r="E99" s="148"/>
      <c r="F99" s="148"/>
      <c r="G99" s="148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ht="30" hidden="1" customHeight="1" x14ac:dyDescent="0.25">
      <c r="A100" s="144" t="s">
        <v>236</v>
      </c>
      <c r="B100" s="145"/>
      <c r="C100" s="145"/>
      <c r="D100" s="145"/>
      <c r="E100" s="145"/>
      <c r="F100" s="145"/>
      <c r="G100" s="145"/>
      <c r="H100" s="146">
        <v>48</v>
      </c>
      <c r="I100" s="146"/>
      <c r="J100" s="146"/>
      <c r="K100" s="146">
        <v>489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hidden="1" customHeight="1" x14ac:dyDescent="0.25">
      <c r="A101" s="144" t="s">
        <v>237</v>
      </c>
      <c r="B101" s="145"/>
      <c r="C101" s="145"/>
      <c r="D101" s="145"/>
      <c r="E101" s="145"/>
      <c r="F101" s="145"/>
      <c r="G101" s="145"/>
      <c r="H101" s="146">
        <v>1420</v>
      </c>
      <c r="I101" s="146"/>
      <c r="J101" s="146"/>
      <c r="K101" s="146">
        <v>9596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idden="1" x14ac:dyDescent="0.25">
      <c r="A102" s="144" t="s">
        <v>238</v>
      </c>
      <c r="B102" s="145"/>
      <c r="C102" s="145"/>
      <c r="D102" s="145"/>
      <c r="E102" s="145"/>
      <c r="F102" s="145"/>
      <c r="G102" s="145"/>
      <c r="H102" s="146">
        <v>32</v>
      </c>
      <c r="I102" s="146"/>
      <c r="J102" s="146"/>
      <c r="K102" s="146">
        <v>165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idden="1" x14ac:dyDescent="0.25">
      <c r="A103" s="144" t="s">
        <v>239</v>
      </c>
      <c r="B103" s="145"/>
      <c r="C103" s="145"/>
      <c r="D103" s="145"/>
      <c r="E103" s="145"/>
      <c r="F103" s="145"/>
      <c r="G103" s="145"/>
      <c r="H103" s="146">
        <v>69</v>
      </c>
      <c r="I103" s="146"/>
      <c r="J103" s="146"/>
      <c r="K103" s="146">
        <v>302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240</v>
      </c>
      <c r="B104" s="145"/>
      <c r="C104" s="145"/>
      <c r="D104" s="145"/>
      <c r="E104" s="145"/>
      <c r="F104" s="145"/>
      <c r="G104" s="145"/>
      <c r="H104" s="146">
        <v>1569</v>
      </c>
      <c r="I104" s="146"/>
      <c r="J104" s="146"/>
      <c r="K104" s="146">
        <v>10552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t="30" customHeight="1" x14ac:dyDescent="0.25">
      <c r="A105" s="144" t="s">
        <v>241</v>
      </c>
      <c r="B105" s="145"/>
      <c r="C105" s="145"/>
      <c r="D105" s="145"/>
      <c r="E105" s="145"/>
      <c r="F105" s="145"/>
      <c r="G105" s="145"/>
      <c r="H105" s="146">
        <v>170.53</v>
      </c>
      <c r="I105" s="146"/>
      <c r="J105" s="146"/>
      <c r="K105" s="146">
        <v>671.44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7" t="s">
        <v>242</v>
      </c>
      <c r="B106" s="148"/>
      <c r="C106" s="148"/>
      <c r="D106" s="148"/>
      <c r="E106" s="148"/>
      <c r="F106" s="148"/>
      <c r="G106" s="148"/>
      <c r="H106" s="149">
        <v>1739.53</v>
      </c>
      <c r="I106" s="149"/>
      <c r="J106" s="149"/>
      <c r="K106" s="149">
        <v>11223.44</v>
      </c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1:22" x14ac:dyDescent="0.25">
      <c r="A107" s="50"/>
      <c r="B107" s="39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50"/>
      <c r="B108" s="39"/>
      <c r="C108" s="73" t="s">
        <v>61</v>
      </c>
      <c r="D108" s="48"/>
      <c r="E108" s="48"/>
      <c r="F108" s="48"/>
      <c r="G108" s="48"/>
      <c r="H108" s="74">
        <f>IF(ISBLANK(Y30),"",ROUND(Z30/Y30,2)*100)</f>
        <v>100</v>
      </c>
      <c r="I108" s="48"/>
      <c r="J108" s="48"/>
      <c r="K108" s="74">
        <f>IF(ISBLANK(Y31),"",ROUND(Z31/Y31,2)*100)</f>
        <v>86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x14ac:dyDescent="0.25">
      <c r="A109" s="50"/>
      <c r="B109" s="39"/>
      <c r="C109" s="73" t="s">
        <v>62</v>
      </c>
      <c r="D109" s="48"/>
      <c r="E109" s="48"/>
      <c r="F109" s="48"/>
      <c r="G109" s="48"/>
      <c r="H109" s="45">
        <f>IF(ISBLANK(Y30),"",ROUND(AA30/Y30,2)*100)</f>
        <v>59</v>
      </c>
      <c r="I109" s="48"/>
      <c r="J109" s="48"/>
      <c r="K109" s="45">
        <f>IF(ISBLANK(Y31),"",ROUND(AA31/Y31,2)*100)</f>
        <v>47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28"/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68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3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75" t="s">
        <v>69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46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</row>
    <row r="116" spans="2:22" x14ac:dyDescent="0.25">
      <c r="C116" s="49"/>
      <c r="D116" s="49"/>
      <c r="E116" s="49"/>
      <c r="F116" s="49"/>
      <c r="G116" s="49"/>
    </row>
    <row r="117" spans="2:22" x14ac:dyDescent="0.25">
      <c r="C117" s="49"/>
      <c r="D117" s="49"/>
      <c r="E117" s="49"/>
      <c r="F117" s="49"/>
      <c r="G117" s="4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</sheetData>
  <mergeCells count="66">
    <mergeCell ref="A103:G103"/>
    <mergeCell ref="A104:G104"/>
    <mergeCell ref="A105:G105"/>
    <mergeCell ref="A106:G106"/>
    <mergeCell ref="A97:G97"/>
    <mergeCell ref="A98:G98"/>
    <mergeCell ref="A99:G99"/>
    <mergeCell ref="A100:G100"/>
    <mergeCell ref="A101:G101"/>
    <mergeCell ref="A102:G102"/>
    <mergeCell ref="A88:V88"/>
    <mergeCell ref="A92:G92"/>
    <mergeCell ref="A93:G93"/>
    <mergeCell ref="A94:G94"/>
    <mergeCell ref="A95:G95"/>
    <mergeCell ref="A96:G96"/>
    <mergeCell ref="A72:V72"/>
    <mergeCell ref="A76:V76"/>
    <mergeCell ref="A80:V80"/>
    <mergeCell ref="A84:V84"/>
    <mergeCell ref="A85:V85"/>
    <mergeCell ref="A87:V87"/>
    <mergeCell ref="A59:V59"/>
    <mergeCell ref="A63:V63"/>
    <mergeCell ref="A64:V64"/>
    <mergeCell ref="A67:V67"/>
    <mergeCell ref="A68:V68"/>
    <mergeCell ref="A71:V71"/>
    <mergeCell ref="A40:V40"/>
    <mergeCell ref="A41:V41"/>
    <mergeCell ref="A45:V45"/>
    <mergeCell ref="A49:V49"/>
    <mergeCell ref="A53:V53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1739.53/1000</f>
        <v>1.73953</v>
      </c>
      <c r="H11" s="85"/>
      <c r="I11" s="55" t="s">
        <v>5</v>
      </c>
      <c r="J11" s="86">
        <f>11223.44/1000</f>
        <v>11.22344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2.3769999999999999E-2</v>
      </c>
      <c r="H14" s="85"/>
      <c r="I14" s="55" t="s">
        <v>7</v>
      </c>
      <c r="J14" s="86">
        <f>(P14+P15)/1000</f>
        <v>2.3769999999999999E-2</v>
      </c>
      <c r="K14" s="87"/>
      <c r="L14" s="58">
        <v>266</v>
      </c>
      <c r="M14" s="35" t="s">
        <v>7</v>
      </c>
      <c r="N14" s="57"/>
      <c r="O14" s="26">
        <v>23.75</v>
      </c>
      <c r="P14" s="27">
        <v>23.75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266/1000</f>
        <v>0.26600000000000001</v>
      </c>
      <c r="H15" s="117"/>
      <c r="I15" s="55" t="s">
        <v>5</v>
      </c>
      <c r="J15" s="86">
        <f>3223/1000</f>
        <v>3.2229999999999999</v>
      </c>
      <c r="K15" s="87"/>
      <c r="L15" s="59">
        <v>3217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246</v>
      </c>
      <c r="C26" s="134" t="s">
        <v>247</v>
      </c>
      <c r="D26" s="154" t="s">
        <v>248</v>
      </c>
      <c r="E26" s="155">
        <v>0.01</v>
      </c>
      <c r="F26" s="136" t="s">
        <v>249</v>
      </c>
      <c r="G26" s="136">
        <v>0.1</v>
      </c>
      <c r="H26" s="156"/>
      <c r="I26" s="156"/>
      <c r="J26" s="136" t="s">
        <v>250</v>
      </c>
      <c r="K26" s="136">
        <v>1.18</v>
      </c>
      <c r="L26" s="157"/>
      <c r="M26" s="156">
        <f>IF(ISNUMBER(K26/G26),IF(NOT(K26/G26=0),K26/G26, " "), " ")</f>
        <v>11.799999999999999</v>
      </c>
      <c r="N26" s="154"/>
    </row>
    <row r="27" spans="1:23" s="29" customFormat="1" ht="22.8" x14ac:dyDescent="0.25">
      <c r="A27" s="152">
        <v>2</v>
      </c>
      <c r="B27" s="153" t="s">
        <v>251</v>
      </c>
      <c r="C27" s="134" t="s">
        <v>252</v>
      </c>
      <c r="D27" s="154" t="s">
        <v>248</v>
      </c>
      <c r="E27" s="155">
        <v>0.28000000000000003</v>
      </c>
      <c r="F27" s="136" t="s">
        <v>253</v>
      </c>
      <c r="G27" s="136">
        <v>2.84</v>
      </c>
      <c r="H27" s="156"/>
      <c r="I27" s="156"/>
      <c r="J27" s="136" t="s">
        <v>254</v>
      </c>
      <c r="K27" s="136">
        <v>34.08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255</v>
      </c>
      <c r="C28" s="134" t="s">
        <v>256</v>
      </c>
      <c r="D28" s="154" t="s">
        <v>248</v>
      </c>
      <c r="E28" s="155">
        <v>1</v>
      </c>
      <c r="F28" s="136" t="s">
        <v>257</v>
      </c>
      <c r="G28" s="136">
        <v>10.33</v>
      </c>
      <c r="H28" s="156"/>
      <c r="I28" s="156"/>
      <c r="J28" s="136" t="s">
        <v>258</v>
      </c>
      <c r="K28" s="136">
        <v>124.05</v>
      </c>
      <c r="L28" s="157"/>
      <c r="M28" s="156">
        <f>IF(ISNUMBER(K28/G28),IF(NOT(K28/G28=0),K28/G28, " "), " ")</f>
        <v>12.008712487899322</v>
      </c>
      <c r="N28" s="154"/>
    </row>
    <row r="29" spans="1:23" s="29" customFormat="1" ht="22.8" x14ac:dyDescent="0.25">
      <c r="A29" s="152">
        <v>4</v>
      </c>
      <c r="B29" s="153" t="s">
        <v>259</v>
      </c>
      <c r="C29" s="134" t="s">
        <v>260</v>
      </c>
      <c r="D29" s="154" t="s">
        <v>248</v>
      </c>
      <c r="E29" s="155">
        <v>1.85</v>
      </c>
      <c r="F29" s="136" t="s">
        <v>261</v>
      </c>
      <c r="G29" s="136">
        <v>19.95</v>
      </c>
      <c r="H29" s="156"/>
      <c r="I29" s="156"/>
      <c r="J29" s="136" t="s">
        <v>262</v>
      </c>
      <c r="K29" s="136">
        <v>239.5</v>
      </c>
      <c r="L29" s="157"/>
      <c r="M29" s="156">
        <f>IF(ISNUMBER(K29/G29),IF(NOT(K29/G29=0),K29/G29, " "), " ")</f>
        <v>12.005012531328321</v>
      </c>
      <c r="N29" s="154"/>
    </row>
    <row r="30" spans="1:23" ht="22.8" x14ac:dyDescent="0.25">
      <c r="A30" s="152">
        <v>5</v>
      </c>
      <c r="B30" s="153" t="s">
        <v>263</v>
      </c>
      <c r="C30" s="134" t="s">
        <v>264</v>
      </c>
      <c r="D30" s="154" t="s">
        <v>248</v>
      </c>
      <c r="E30" s="155">
        <v>14.9</v>
      </c>
      <c r="F30" s="136" t="s">
        <v>265</v>
      </c>
      <c r="G30" s="136">
        <v>166.89</v>
      </c>
      <c r="H30" s="156"/>
      <c r="I30" s="156"/>
      <c r="J30" s="136" t="s">
        <v>266</v>
      </c>
      <c r="K30" s="136">
        <v>2002.7</v>
      </c>
      <c r="L30" s="157"/>
      <c r="M30" s="156">
        <f>IF(ISNUMBER(K30/G30),IF(NOT(K30/G30=0),K30/G30, " "), " ")</f>
        <v>12.000119839415184</v>
      </c>
      <c r="N30" s="154"/>
    </row>
    <row r="31" spans="1:23" ht="22.8" x14ac:dyDescent="0.25">
      <c r="A31" s="152">
        <v>6</v>
      </c>
      <c r="B31" s="153" t="s">
        <v>267</v>
      </c>
      <c r="C31" s="134" t="s">
        <v>268</v>
      </c>
      <c r="D31" s="154" t="s">
        <v>248</v>
      </c>
      <c r="E31" s="155">
        <v>1.62</v>
      </c>
      <c r="F31" s="136" t="s">
        <v>269</v>
      </c>
      <c r="G31" s="136">
        <v>18.579999999999998</v>
      </c>
      <c r="H31" s="156"/>
      <c r="I31" s="156"/>
      <c r="J31" s="136" t="s">
        <v>270</v>
      </c>
      <c r="K31" s="136">
        <v>222.94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271</v>
      </c>
      <c r="C32" s="134" t="s">
        <v>272</v>
      </c>
      <c r="D32" s="154" t="s">
        <v>248</v>
      </c>
      <c r="E32" s="155">
        <v>4.0199999999999996</v>
      </c>
      <c r="F32" s="136" t="s">
        <v>273</v>
      </c>
      <c r="G32" s="136">
        <v>48.36</v>
      </c>
      <c r="H32" s="156"/>
      <c r="I32" s="156"/>
      <c r="J32" s="136" t="s">
        <v>274</v>
      </c>
      <c r="K32" s="136">
        <v>580.22</v>
      </c>
      <c r="L32" s="157"/>
      <c r="M32" s="156">
        <f>IF(ISNUMBER(K32/G32),IF(NOT(K32/G32=0),K32/G32, " "), " ")</f>
        <v>11.997932175351531</v>
      </c>
      <c r="N32" s="154"/>
    </row>
    <row r="33" spans="1:14" ht="22.8" x14ac:dyDescent="0.25">
      <c r="A33" s="152">
        <v>8</v>
      </c>
      <c r="B33" s="153" t="s">
        <v>275</v>
      </c>
      <c r="C33" s="134" t="s">
        <v>276</v>
      </c>
      <c r="D33" s="154" t="s">
        <v>248</v>
      </c>
      <c r="E33" s="155">
        <v>7.0000000000000007E-2</v>
      </c>
      <c r="F33" s="136" t="s">
        <v>277</v>
      </c>
      <c r="G33" s="136">
        <v>0.91</v>
      </c>
      <c r="H33" s="156"/>
      <c r="I33" s="156"/>
      <c r="J33" s="136" t="s">
        <v>278</v>
      </c>
      <c r="K33" s="136">
        <v>10.99</v>
      </c>
      <c r="L33" s="157"/>
      <c r="M33" s="156">
        <f>IF(ISNUMBER(K33/G33),IF(NOT(K33/G33=0),K33/G33, " "), " ")</f>
        <v>12.076923076923077</v>
      </c>
      <c r="N33" s="154"/>
    </row>
    <row r="34" spans="1:14" ht="22.8" x14ac:dyDescent="0.25">
      <c r="A34" s="152">
        <v>9</v>
      </c>
      <c r="B34" s="153">
        <v>2</v>
      </c>
      <c r="C34" s="134" t="s">
        <v>279</v>
      </c>
      <c r="D34" s="154" t="s">
        <v>248</v>
      </c>
      <c r="E34" s="155">
        <v>0.02</v>
      </c>
      <c r="F34" s="136" t="s">
        <v>280</v>
      </c>
      <c r="G34" s="136"/>
      <c r="H34" s="156"/>
      <c r="I34" s="156"/>
      <c r="J34" s="136" t="s">
        <v>280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281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282</v>
      </c>
      <c r="D36" s="154" t="s">
        <v>283</v>
      </c>
      <c r="E36" s="155">
        <v>0.02</v>
      </c>
      <c r="F36" s="136" t="s">
        <v>284</v>
      </c>
      <c r="G36" s="136">
        <v>0.02</v>
      </c>
      <c r="H36" s="156"/>
      <c r="I36" s="156"/>
      <c r="J36" s="136" t="s">
        <v>285</v>
      </c>
      <c r="K36" s="136">
        <v>0.1</v>
      </c>
      <c r="L36" s="157"/>
      <c r="M36" s="156">
        <f>IF(ISNUMBER(K36/G36),IF(NOT(K36/G36=0),K36/G36, " "), " ")</f>
        <v>5</v>
      </c>
      <c r="N36" s="154" t="s">
        <v>286</v>
      </c>
    </row>
    <row r="37" spans="1:14" ht="22.8" x14ac:dyDescent="0.25">
      <c r="A37" s="152">
        <v>11</v>
      </c>
      <c r="B37" s="153">
        <v>30954</v>
      </c>
      <c r="C37" s="134" t="s">
        <v>287</v>
      </c>
      <c r="D37" s="154" t="s">
        <v>283</v>
      </c>
      <c r="E37" s="155">
        <v>0.02</v>
      </c>
      <c r="F37" s="136" t="s">
        <v>288</v>
      </c>
      <c r="G37" s="136">
        <v>0.68</v>
      </c>
      <c r="H37" s="156"/>
      <c r="I37" s="156"/>
      <c r="J37" s="136" t="s">
        <v>289</v>
      </c>
      <c r="K37" s="136">
        <v>3.26</v>
      </c>
      <c r="L37" s="157"/>
      <c r="M37" s="156">
        <f>IF(ISNUMBER(K37/G37),IF(NOT(K37/G37=0),K37/G37, " "), " ")</f>
        <v>4.7941176470588225</v>
      </c>
      <c r="N37" s="154" t="s">
        <v>286</v>
      </c>
    </row>
    <row r="38" spans="1:14" ht="22.8" x14ac:dyDescent="0.25">
      <c r="A38" s="152">
        <v>12</v>
      </c>
      <c r="B38" s="153">
        <v>40502</v>
      </c>
      <c r="C38" s="134" t="s">
        <v>290</v>
      </c>
      <c r="D38" s="154" t="s">
        <v>283</v>
      </c>
      <c r="E38" s="155">
        <v>1.72</v>
      </c>
      <c r="F38" s="136" t="s">
        <v>291</v>
      </c>
      <c r="G38" s="136">
        <v>13.48</v>
      </c>
      <c r="H38" s="156"/>
      <c r="I38" s="156"/>
      <c r="J38" s="136" t="s">
        <v>292</v>
      </c>
      <c r="K38" s="136">
        <v>77.400000000000006</v>
      </c>
      <c r="L38" s="157"/>
      <c r="M38" s="156">
        <f>IF(ISNUMBER(K38/G38),IF(NOT(K38/G38=0),K38/G38, " "), " ")</f>
        <v>5.741839762611276</v>
      </c>
      <c r="N38" s="154" t="s">
        <v>286</v>
      </c>
    </row>
    <row r="39" spans="1:14" ht="22.8" x14ac:dyDescent="0.25">
      <c r="A39" s="152">
        <v>13</v>
      </c>
      <c r="B39" s="153">
        <v>40504</v>
      </c>
      <c r="C39" s="134" t="s">
        <v>293</v>
      </c>
      <c r="D39" s="154" t="s">
        <v>283</v>
      </c>
      <c r="E39" s="155">
        <v>0.73</v>
      </c>
      <c r="F39" s="136" t="s">
        <v>294</v>
      </c>
      <c r="G39" s="136">
        <v>0.94</v>
      </c>
      <c r="H39" s="156"/>
      <c r="I39" s="156"/>
      <c r="J39" s="136" t="s">
        <v>295</v>
      </c>
      <c r="K39" s="136">
        <v>2.19</v>
      </c>
      <c r="L39" s="157"/>
      <c r="M39" s="156">
        <f>IF(ISNUMBER(K39/G39),IF(NOT(K39/G39=0),K39/G39, " "), " ")</f>
        <v>2.3297872340425534</v>
      </c>
      <c r="N39" s="154" t="s">
        <v>286</v>
      </c>
    </row>
    <row r="40" spans="1:14" ht="22.8" x14ac:dyDescent="0.25">
      <c r="A40" s="152">
        <v>14</v>
      </c>
      <c r="B40" s="153">
        <v>400001</v>
      </c>
      <c r="C40" s="134" t="s">
        <v>296</v>
      </c>
      <c r="D40" s="154" t="s">
        <v>283</v>
      </c>
      <c r="E40" s="155">
        <v>0.02</v>
      </c>
      <c r="F40" s="136" t="s">
        <v>297</v>
      </c>
      <c r="G40" s="136">
        <v>2.06</v>
      </c>
      <c r="H40" s="156"/>
      <c r="I40" s="156"/>
      <c r="J40" s="136" t="s">
        <v>298</v>
      </c>
      <c r="K40" s="136">
        <v>11.74</v>
      </c>
      <c r="L40" s="157"/>
      <c r="M40" s="156">
        <f>IF(ISNUMBER(K40/G40),IF(NOT(K40/G40=0),K40/G40, " "), " ")</f>
        <v>5.6990291262135919</v>
      </c>
      <c r="N40" s="154" t="s">
        <v>286</v>
      </c>
    </row>
    <row r="41" spans="1:14" ht="19.350000000000001" customHeight="1" x14ac:dyDescent="0.25">
      <c r="A41" s="128" t="s">
        <v>299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300</v>
      </c>
      <c r="C42" s="134" t="s">
        <v>301</v>
      </c>
      <c r="D42" s="154" t="s">
        <v>302</v>
      </c>
      <c r="E42" s="155">
        <v>2.0000000000000001E-4</v>
      </c>
      <c r="F42" s="136" t="s">
        <v>303</v>
      </c>
      <c r="G42" s="136">
        <v>2.12</v>
      </c>
      <c r="H42" s="156">
        <v>41690</v>
      </c>
      <c r="I42" s="156">
        <v>8.34</v>
      </c>
      <c r="J42" s="136" t="s">
        <v>304</v>
      </c>
      <c r="K42" s="136">
        <v>8.57</v>
      </c>
      <c r="L42" s="157"/>
      <c r="M42" s="156">
        <f>IF(ISNUMBER(K42/G42),IF(NOT(K42/G42=0),K42/G42, " "), " ")</f>
        <v>4.0424528301886795</v>
      </c>
      <c r="N42" s="154" t="s">
        <v>305</v>
      </c>
    </row>
    <row r="43" spans="1:14" ht="22.8" x14ac:dyDescent="0.25">
      <c r="A43" s="152">
        <v>16</v>
      </c>
      <c r="B43" s="153" t="s">
        <v>306</v>
      </c>
      <c r="C43" s="134" t="s">
        <v>307</v>
      </c>
      <c r="D43" s="154" t="s">
        <v>308</v>
      </c>
      <c r="E43" s="155">
        <v>0.1497</v>
      </c>
      <c r="F43" s="136" t="s">
        <v>309</v>
      </c>
      <c r="G43" s="136">
        <v>0.92</v>
      </c>
      <c r="H43" s="156">
        <v>42.66</v>
      </c>
      <c r="I43" s="156">
        <v>6.38</v>
      </c>
      <c r="J43" s="136" t="s">
        <v>310</v>
      </c>
      <c r="K43" s="136">
        <v>7.33</v>
      </c>
      <c r="L43" s="157"/>
      <c r="M43" s="156">
        <f>IF(ISNUMBER(K43/G43),IF(NOT(K43/G43=0),K43/G43, " "), " ")</f>
        <v>7.9673913043478262</v>
      </c>
      <c r="N43" s="154" t="s">
        <v>311</v>
      </c>
    </row>
    <row r="44" spans="1:14" ht="34.200000000000003" x14ac:dyDescent="0.25">
      <c r="A44" s="152">
        <v>17</v>
      </c>
      <c r="B44" s="153" t="s">
        <v>312</v>
      </c>
      <c r="C44" s="134" t="s">
        <v>313</v>
      </c>
      <c r="D44" s="154" t="s">
        <v>302</v>
      </c>
      <c r="E44" s="155">
        <v>1E-4</v>
      </c>
      <c r="F44" s="136" t="s">
        <v>314</v>
      </c>
      <c r="G44" s="136">
        <v>3</v>
      </c>
      <c r="H44" s="156">
        <v>85289</v>
      </c>
      <c r="I44" s="156">
        <v>8.5299999999999994</v>
      </c>
      <c r="J44" s="136" t="s">
        <v>315</v>
      </c>
      <c r="K44" s="136">
        <v>8.75</v>
      </c>
      <c r="L44" s="157"/>
      <c r="M44" s="156">
        <f>IF(ISNUMBER(K44/G44),IF(NOT(K44/G44=0),K44/G44, " "), " ")</f>
        <v>2.9166666666666665</v>
      </c>
      <c r="N44" s="154" t="s">
        <v>316</v>
      </c>
    </row>
    <row r="45" spans="1:14" ht="34.200000000000003" x14ac:dyDescent="0.25">
      <c r="A45" s="152">
        <v>18</v>
      </c>
      <c r="B45" s="153" t="s">
        <v>317</v>
      </c>
      <c r="C45" s="134" t="s">
        <v>318</v>
      </c>
      <c r="D45" s="154" t="s">
        <v>319</v>
      </c>
      <c r="E45" s="155">
        <v>7.0149999999999997</v>
      </c>
      <c r="F45" s="136" t="s">
        <v>320</v>
      </c>
      <c r="G45" s="136">
        <v>53.1</v>
      </c>
      <c r="H45" s="156">
        <v>22</v>
      </c>
      <c r="I45" s="156">
        <v>154.33000000000001</v>
      </c>
      <c r="J45" s="136" t="s">
        <v>321</v>
      </c>
      <c r="K45" s="136">
        <v>162.19</v>
      </c>
      <c r="L45" s="157"/>
      <c r="M45" s="156">
        <f>IF(ISNUMBER(K45/G45),IF(NOT(K45/G45=0),K45/G45, " "), " ")</f>
        <v>3.0544256120527304</v>
      </c>
      <c r="N45" s="154" t="s">
        <v>322</v>
      </c>
    </row>
    <row r="46" spans="1:14" ht="22.8" x14ac:dyDescent="0.25">
      <c r="A46" s="152">
        <v>19</v>
      </c>
      <c r="B46" s="153" t="s">
        <v>323</v>
      </c>
      <c r="C46" s="134" t="s">
        <v>324</v>
      </c>
      <c r="D46" s="154" t="s">
        <v>302</v>
      </c>
      <c r="E46" s="155">
        <v>5.9999999999999995E-4</v>
      </c>
      <c r="F46" s="136" t="s">
        <v>325</v>
      </c>
      <c r="G46" s="136">
        <v>6.4</v>
      </c>
      <c r="H46" s="156">
        <v>56684.17</v>
      </c>
      <c r="I46" s="156">
        <v>34.020000000000003</v>
      </c>
      <c r="J46" s="136" t="s">
        <v>326</v>
      </c>
      <c r="K46" s="136">
        <v>34.880000000000003</v>
      </c>
      <c r="L46" s="157"/>
      <c r="M46" s="156">
        <f>IF(ISNUMBER(K46/G46),IF(NOT(K46/G46=0),K46/G46, " "), " ")</f>
        <v>5.45</v>
      </c>
      <c r="N46" s="154" t="s">
        <v>327</v>
      </c>
    </row>
    <row r="47" spans="1:14" ht="34.200000000000003" x14ac:dyDescent="0.25">
      <c r="A47" s="152">
        <v>20</v>
      </c>
      <c r="B47" s="153" t="s">
        <v>328</v>
      </c>
      <c r="C47" s="134" t="s">
        <v>329</v>
      </c>
      <c r="D47" s="154" t="s">
        <v>308</v>
      </c>
      <c r="E47" s="155">
        <v>7.1400000000000005E-2</v>
      </c>
      <c r="F47" s="136" t="s">
        <v>330</v>
      </c>
      <c r="G47" s="136">
        <v>7.21</v>
      </c>
      <c r="H47" s="156">
        <v>418</v>
      </c>
      <c r="I47" s="156">
        <v>29.84</v>
      </c>
      <c r="J47" s="136" t="s">
        <v>331</v>
      </c>
      <c r="K47" s="136">
        <v>31.16</v>
      </c>
      <c r="L47" s="157"/>
      <c r="M47" s="156">
        <f>IF(ISNUMBER(K47/G47),IF(NOT(K47/G47=0),K47/G47, " "), " ")</f>
        <v>4.3217753120665741</v>
      </c>
      <c r="N47" s="154" t="s">
        <v>332</v>
      </c>
    </row>
    <row r="48" spans="1:14" ht="22.8" x14ac:dyDescent="0.25">
      <c r="A48" s="152">
        <v>21</v>
      </c>
      <c r="B48" s="153" t="s">
        <v>333</v>
      </c>
      <c r="C48" s="134" t="s">
        <v>334</v>
      </c>
      <c r="D48" s="154" t="s">
        <v>335</v>
      </c>
      <c r="E48" s="155">
        <v>4.6600000000000003E-2</v>
      </c>
      <c r="F48" s="136" t="s">
        <v>336</v>
      </c>
      <c r="G48" s="136">
        <v>1.97</v>
      </c>
      <c r="H48" s="156">
        <v>228.81</v>
      </c>
      <c r="I48" s="156">
        <v>10.67</v>
      </c>
      <c r="J48" s="136" t="s">
        <v>337</v>
      </c>
      <c r="K48" s="136">
        <v>10.91</v>
      </c>
      <c r="L48" s="157"/>
      <c r="M48" s="156">
        <f>IF(ISNUMBER(K48/G48),IF(NOT(K48/G48=0),K48/G48, " "), " ")</f>
        <v>5.5380710659898478</v>
      </c>
      <c r="N48" s="154" t="s">
        <v>338</v>
      </c>
    </row>
    <row r="49" spans="1:14" ht="45.6" x14ac:dyDescent="0.25">
      <c r="A49" s="152">
        <v>22</v>
      </c>
      <c r="B49" s="153" t="s">
        <v>339</v>
      </c>
      <c r="C49" s="134" t="s">
        <v>340</v>
      </c>
      <c r="D49" s="154" t="s">
        <v>335</v>
      </c>
      <c r="E49" s="155">
        <v>6.2E-2</v>
      </c>
      <c r="F49" s="136" t="s">
        <v>341</v>
      </c>
      <c r="G49" s="136">
        <v>1.41</v>
      </c>
      <c r="H49" s="156">
        <v>119.32</v>
      </c>
      <c r="I49" s="156">
        <v>7.4</v>
      </c>
      <c r="J49" s="136" t="s">
        <v>342</v>
      </c>
      <c r="K49" s="136">
        <v>7.57</v>
      </c>
      <c r="L49" s="157"/>
      <c r="M49" s="156">
        <f>IF(ISNUMBER(K49/G49),IF(NOT(K49/G49=0),K49/G49, " "), " ")</f>
        <v>5.3687943262411348</v>
      </c>
      <c r="N49" s="154" t="s">
        <v>343</v>
      </c>
    </row>
    <row r="50" spans="1:14" ht="34.200000000000003" x14ac:dyDescent="0.25">
      <c r="A50" s="152">
        <v>23</v>
      </c>
      <c r="B50" s="153" t="s">
        <v>344</v>
      </c>
      <c r="C50" s="134" t="s">
        <v>345</v>
      </c>
      <c r="D50" s="154" t="s">
        <v>302</v>
      </c>
      <c r="E50" s="155">
        <v>2.0000000000000001E-4</v>
      </c>
      <c r="F50" s="136" t="s">
        <v>346</v>
      </c>
      <c r="G50" s="136">
        <v>4.18</v>
      </c>
      <c r="H50" s="156">
        <v>55802.95</v>
      </c>
      <c r="I50" s="156">
        <v>11.16</v>
      </c>
      <c r="J50" s="136" t="s">
        <v>347</v>
      </c>
      <c r="K50" s="136">
        <v>11.45</v>
      </c>
      <c r="L50" s="157"/>
      <c r="M50" s="156">
        <f>IF(ISNUMBER(K50/G50),IF(NOT(K50/G50=0),K50/G50, " "), " ")</f>
        <v>2.7392344497607657</v>
      </c>
      <c r="N50" s="154" t="s">
        <v>305</v>
      </c>
    </row>
    <row r="51" spans="1:14" ht="57" x14ac:dyDescent="0.25">
      <c r="A51" s="152">
        <v>24</v>
      </c>
      <c r="B51" s="153" t="s">
        <v>348</v>
      </c>
      <c r="C51" s="134" t="s">
        <v>349</v>
      </c>
      <c r="D51" s="154" t="s">
        <v>350</v>
      </c>
      <c r="E51" s="155">
        <v>5.8849999999999998</v>
      </c>
      <c r="F51" s="136" t="s">
        <v>351</v>
      </c>
      <c r="G51" s="136">
        <v>72.38</v>
      </c>
      <c r="H51" s="156">
        <v>52.7</v>
      </c>
      <c r="I51" s="156">
        <v>310.14</v>
      </c>
      <c r="J51" s="136" t="s">
        <v>352</v>
      </c>
      <c r="K51" s="136">
        <v>318.95999999999998</v>
      </c>
      <c r="L51" s="157"/>
      <c r="M51" s="156">
        <f>IF(ISNUMBER(K51/G51),IF(NOT(K51/G51=0),K51/G51, " "), " ")</f>
        <v>4.4067421939762363</v>
      </c>
      <c r="N51" s="154" t="s">
        <v>353</v>
      </c>
    </row>
    <row r="52" spans="1:14" ht="57" x14ac:dyDescent="0.25">
      <c r="A52" s="152">
        <v>25</v>
      </c>
      <c r="B52" s="153" t="s">
        <v>354</v>
      </c>
      <c r="C52" s="134" t="s">
        <v>355</v>
      </c>
      <c r="D52" s="154" t="s">
        <v>350</v>
      </c>
      <c r="E52" s="155">
        <v>8.56</v>
      </c>
      <c r="F52" s="136" t="s">
        <v>356</v>
      </c>
      <c r="G52" s="136">
        <v>243.1</v>
      </c>
      <c r="H52" s="156">
        <v>121.9</v>
      </c>
      <c r="I52" s="156">
        <v>1043.46</v>
      </c>
      <c r="J52" s="136" t="s">
        <v>357</v>
      </c>
      <c r="K52" s="136">
        <v>1073.17</v>
      </c>
      <c r="L52" s="157"/>
      <c r="M52" s="156">
        <f>IF(ISNUMBER(K52/G52),IF(NOT(K52/G52=0),K52/G52, " "), " ")</f>
        <v>4.4145207733443028</v>
      </c>
      <c r="N52" s="154" t="s">
        <v>358</v>
      </c>
    </row>
    <row r="53" spans="1:14" ht="57" x14ac:dyDescent="0.25">
      <c r="A53" s="152">
        <v>26</v>
      </c>
      <c r="B53" s="153" t="s">
        <v>359</v>
      </c>
      <c r="C53" s="134" t="s">
        <v>360</v>
      </c>
      <c r="D53" s="154" t="s">
        <v>350</v>
      </c>
      <c r="E53" s="155">
        <v>1.07</v>
      </c>
      <c r="F53" s="136" t="s">
        <v>361</v>
      </c>
      <c r="G53" s="136">
        <v>34.56</v>
      </c>
      <c r="H53" s="156">
        <v>139.05000000000001</v>
      </c>
      <c r="I53" s="156">
        <v>148.78</v>
      </c>
      <c r="J53" s="136" t="s">
        <v>362</v>
      </c>
      <c r="K53" s="136">
        <v>153.03</v>
      </c>
      <c r="L53" s="157"/>
      <c r="M53" s="156">
        <f>IF(ISNUMBER(K53/G53),IF(NOT(K53/G53=0),K53/G53, " "), " ")</f>
        <v>4.4279513888888884</v>
      </c>
      <c r="N53" s="154" t="s">
        <v>363</v>
      </c>
    </row>
    <row r="54" spans="1:14" ht="34.200000000000003" x14ac:dyDescent="0.25">
      <c r="A54" s="152">
        <v>27</v>
      </c>
      <c r="B54" s="153" t="s">
        <v>364</v>
      </c>
      <c r="C54" s="134" t="s">
        <v>365</v>
      </c>
      <c r="D54" s="154" t="s">
        <v>302</v>
      </c>
      <c r="E54" s="155">
        <v>5.9999999999999995E-4</v>
      </c>
      <c r="F54" s="136" t="s">
        <v>366</v>
      </c>
      <c r="G54" s="136">
        <v>8.69</v>
      </c>
      <c r="H54" s="156">
        <v>49632</v>
      </c>
      <c r="I54" s="156">
        <v>29.78</v>
      </c>
      <c r="J54" s="136" t="s">
        <v>367</v>
      </c>
      <c r="K54" s="136">
        <v>30.52</v>
      </c>
      <c r="L54" s="157"/>
      <c r="M54" s="156">
        <f>IF(ISNUMBER(K54/G54),IF(NOT(K54/G54=0),K54/G54, " "), " ")</f>
        <v>3.5120828538550057</v>
      </c>
      <c r="N54" s="154" t="s">
        <v>368</v>
      </c>
    </row>
    <row r="55" spans="1:14" ht="22.8" x14ac:dyDescent="0.25">
      <c r="A55" s="152">
        <v>28</v>
      </c>
      <c r="B55" s="153" t="s">
        <v>369</v>
      </c>
      <c r="C55" s="134" t="s">
        <v>370</v>
      </c>
      <c r="D55" s="154" t="s">
        <v>371</v>
      </c>
      <c r="E55" s="155">
        <v>14</v>
      </c>
      <c r="F55" s="136" t="s">
        <v>372</v>
      </c>
      <c r="G55" s="136">
        <v>260.39999999999998</v>
      </c>
      <c r="H55" s="156">
        <v>40.729999999999997</v>
      </c>
      <c r="I55" s="156">
        <v>570.22</v>
      </c>
      <c r="J55" s="136" t="s">
        <v>373</v>
      </c>
      <c r="K55" s="136">
        <v>583.94000000000005</v>
      </c>
      <c r="L55" s="157"/>
      <c r="M55" s="156">
        <f>IF(ISNUMBER(K55/G55),IF(NOT(K55/G55=0),K55/G55, " "), " ")</f>
        <v>2.2424731182795701</v>
      </c>
      <c r="N55" s="154" t="s">
        <v>374</v>
      </c>
    </row>
    <row r="56" spans="1:14" ht="34.200000000000003" x14ac:dyDescent="0.25">
      <c r="A56" s="152">
        <v>29</v>
      </c>
      <c r="B56" s="153" t="s">
        <v>375</v>
      </c>
      <c r="C56" s="134" t="s">
        <v>376</v>
      </c>
      <c r="D56" s="154" t="s">
        <v>308</v>
      </c>
      <c r="E56" s="155">
        <v>0.24179999999999999</v>
      </c>
      <c r="F56" s="136" t="s">
        <v>377</v>
      </c>
      <c r="G56" s="136">
        <v>0.75</v>
      </c>
      <c r="H56" s="156">
        <v>22.32</v>
      </c>
      <c r="I56" s="156">
        <v>5.4</v>
      </c>
      <c r="J56" s="136" t="s">
        <v>378</v>
      </c>
      <c r="K56" s="136">
        <v>5.51</v>
      </c>
      <c r="L56" s="157"/>
      <c r="M56" s="156">
        <f>IF(ISNUMBER(K56/G56),IF(NOT(K56/G56=0),K56/G56, " "), " ")</f>
        <v>7.3466666666666667</v>
      </c>
      <c r="N56" s="154" t="s">
        <v>379</v>
      </c>
    </row>
    <row r="57" spans="1:14" ht="22.8" x14ac:dyDescent="0.25">
      <c r="A57" s="152">
        <v>30</v>
      </c>
      <c r="B57" s="153" t="s">
        <v>380</v>
      </c>
      <c r="C57" s="134" t="s">
        <v>381</v>
      </c>
      <c r="D57" s="154" t="s">
        <v>382</v>
      </c>
      <c r="E57" s="155">
        <v>0.1</v>
      </c>
      <c r="F57" s="136" t="s">
        <v>383</v>
      </c>
      <c r="G57" s="136">
        <v>6.64</v>
      </c>
      <c r="H57" s="156"/>
      <c r="I57" s="156"/>
      <c r="J57" s="136" t="s">
        <v>384</v>
      </c>
      <c r="K57" s="136">
        <v>49.35</v>
      </c>
      <c r="L57" s="157"/>
      <c r="M57" s="156">
        <f>IF(ISNUMBER(K57/G57),IF(NOT(K57/G57=0),K57/G57, " "), " ")</f>
        <v>7.4322289156626509</v>
      </c>
      <c r="N57" s="154"/>
    </row>
    <row r="58" spans="1:14" ht="22.8" x14ac:dyDescent="0.25">
      <c r="A58" s="152">
        <v>31</v>
      </c>
      <c r="B58" s="153" t="s">
        <v>385</v>
      </c>
      <c r="C58" s="134" t="s">
        <v>386</v>
      </c>
      <c r="D58" s="154" t="s">
        <v>335</v>
      </c>
      <c r="E58" s="155">
        <v>0.1</v>
      </c>
      <c r="F58" s="136" t="s">
        <v>387</v>
      </c>
      <c r="G58" s="136">
        <v>1.21</v>
      </c>
      <c r="H58" s="156"/>
      <c r="I58" s="156"/>
      <c r="J58" s="136" t="s">
        <v>388</v>
      </c>
      <c r="K58" s="136">
        <v>5.5</v>
      </c>
      <c r="L58" s="157"/>
      <c r="M58" s="156">
        <f>IF(ISNUMBER(K58/G58),IF(NOT(K58/G58=0),K58/G58, " "), " ")</f>
        <v>4.5454545454545459</v>
      </c>
      <c r="N58" s="154"/>
    </row>
    <row r="59" spans="1:14" ht="22.8" x14ac:dyDescent="0.25">
      <c r="A59" s="152">
        <v>32</v>
      </c>
      <c r="B59" s="153" t="s">
        <v>389</v>
      </c>
      <c r="C59" s="134" t="s">
        <v>390</v>
      </c>
      <c r="D59" s="154" t="s">
        <v>335</v>
      </c>
      <c r="E59" s="155">
        <v>0.8</v>
      </c>
      <c r="F59" s="136" t="s">
        <v>391</v>
      </c>
      <c r="G59" s="136">
        <v>21.04</v>
      </c>
      <c r="H59" s="156"/>
      <c r="I59" s="156"/>
      <c r="J59" s="136" t="s">
        <v>392</v>
      </c>
      <c r="K59" s="136">
        <v>97.63</v>
      </c>
      <c r="L59" s="157"/>
      <c r="M59" s="156">
        <f>IF(ISNUMBER(K59/G59),IF(NOT(K59/G59=0),K59/G59, " "), " ")</f>
        <v>4.6402091254752849</v>
      </c>
      <c r="N59" s="154"/>
    </row>
    <row r="60" spans="1:14" ht="22.8" x14ac:dyDescent="0.25">
      <c r="A60" s="152">
        <v>33</v>
      </c>
      <c r="B60" s="153" t="s">
        <v>393</v>
      </c>
      <c r="C60" s="134" t="s">
        <v>370</v>
      </c>
      <c r="D60" s="154" t="s">
        <v>371</v>
      </c>
      <c r="E60" s="155">
        <v>3</v>
      </c>
      <c r="F60" s="136" t="s">
        <v>372</v>
      </c>
      <c r="G60" s="136">
        <v>55.8</v>
      </c>
      <c r="H60" s="156"/>
      <c r="I60" s="156"/>
      <c r="J60" s="136" t="s">
        <v>373</v>
      </c>
      <c r="K60" s="136">
        <v>125.13</v>
      </c>
      <c r="L60" s="157"/>
      <c r="M60" s="156">
        <f>IF(ISNUMBER(K60/G60),IF(NOT(K60/G60=0),K60/G60, " "), " ")</f>
        <v>2.2424731182795701</v>
      </c>
      <c r="N60" s="154"/>
    </row>
    <row r="61" spans="1:14" ht="22.8" x14ac:dyDescent="0.25">
      <c r="A61" s="152">
        <v>34</v>
      </c>
      <c r="B61" s="153" t="s">
        <v>394</v>
      </c>
      <c r="C61" s="134" t="s">
        <v>395</v>
      </c>
      <c r="D61" s="154" t="s">
        <v>371</v>
      </c>
      <c r="E61" s="155">
        <v>1</v>
      </c>
      <c r="F61" s="136" t="s">
        <v>396</v>
      </c>
      <c r="G61" s="136">
        <v>43.5</v>
      </c>
      <c r="H61" s="156"/>
      <c r="I61" s="156"/>
      <c r="J61" s="136" t="s">
        <v>397</v>
      </c>
      <c r="K61" s="136">
        <v>126.45</v>
      </c>
      <c r="L61" s="157"/>
      <c r="M61" s="156">
        <f>IF(ISNUMBER(K61/G61),IF(NOT(K61/G61=0),K61/G61, " "), " ")</f>
        <v>2.9068965517241381</v>
      </c>
      <c r="N61" s="154"/>
    </row>
    <row r="62" spans="1:14" ht="57" x14ac:dyDescent="0.25">
      <c r="A62" s="152">
        <v>35</v>
      </c>
      <c r="B62" s="153" t="s">
        <v>398</v>
      </c>
      <c r="C62" s="134" t="s">
        <v>399</v>
      </c>
      <c r="D62" s="154" t="s">
        <v>371</v>
      </c>
      <c r="E62" s="155">
        <v>1</v>
      </c>
      <c r="F62" s="136" t="s">
        <v>341</v>
      </c>
      <c r="G62" s="136">
        <v>22.8</v>
      </c>
      <c r="H62" s="156"/>
      <c r="I62" s="156"/>
      <c r="J62" s="136" t="s">
        <v>400</v>
      </c>
      <c r="K62" s="136">
        <v>59.86</v>
      </c>
      <c r="L62" s="157"/>
      <c r="M62" s="156">
        <f>IF(ISNUMBER(K62/G62),IF(NOT(K62/G62=0),K62/G62, " "), " ")</f>
        <v>2.6254385964912279</v>
      </c>
      <c r="N62" s="154"/>
    </row>
    <row r="63" spans="1:14" ht="19.350000000000001" customHeight="1" x14ac:dyDescent="0.25">
      <c r="A63" s="150" t="s">
        <v>401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ht="19.350000000000001" customHeight="1" x14ac:dyDescent="0.25">
      <c r="A64" s="128" t="s">
        <v>299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36</v>
      </c>
      <c r="B65" s="153" t="s">
        <v>402</v>
      </c>
      <c r="C65" s="134" t="s">
        <v>403</v>
      </c>
      <c r="D65" s="154" t="s">
        <v>371</v>
      </c>
      <c r="E65" s="155">
        <v>2</v>
      </c>
      <c r="F65" s="136" t="s">
        <v>280</v>
      </c>
      <c r="G65" s="136"/>
      <c r="H65" s="156"/>
      <c r="I65" s="156"/>
      <c r="J65" s="136" t="s">
        <v>280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8">
        <v>37</v>
      </c>
      <c r="B66" s="159" t="s">
        <v>404</v>
      </c>
      <c r="C66" s="140" t="s">
        <v>405</v>
      </c>
      <c r="D66" s="160" t="s">
        <v>302</v>
      </c>
      <c r="E66" s="161">
        <v>8.0000000000000004E-4</v>
      </c>
      <c r="F66" s="142" t="s">
        <v>280</v>
      </c>
      <c r="G66" s="142"/>
      <c r="H66" s="162"/>
      <c r="I66" s="162"/>
      <c r="J66" s="142" t="s">
        <v>280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225</v>
      </c>
      <c r="B67" s="145"/>
      <c r="C67" s="145"/>
      <c r="D67" s="145"/>
      <c r="E67" s="145"/>
      <c r="F67" s="145"/>
      <c r="G67" s="164">
        <v>1144</v>
      </c>
      <c r="H67" s="165"/>
      <c r="I67" s="165"/>
      <c r="J67" s="165"/>
      <c r="K67" s="164">
        <v>6249</v>
      </c>
      <c r="L67" s="166"/>
      <c r="M67" s="164">
        <f ca="1">IF(ISNUMBER(INDIRECT("K" &amp; ROW())/INDIRECT("G" &amp; ROW())),INDIRECT("K" &amp; ROW())/INDIRECT("G" &amp; ROW()), " ")</f>
        <v>5.4624125874125875</v>
      </c>
      <c r="N67" s="146" t="s">
        <v>406</v>
      </c>
    </row>
    <row r="68" spans="1:14" x14ac:dyDescent="0.25">
      <c r="A68" s="144" t="s">
        <v>229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406</v>
      </c>
    </row>
    <row r="69" spans="1:14" x14ac:dyDescent="0.25">
      <c r="A69" s="144" t="s">
        <v>230</v>
      </c>
      <c r="B69" s="145"/>
      <c r="C69" s="145"/>
      <c r="D69" s="145"/>
      <c r="E69" s="145"/>
      <c r="F69" s="145"/>
      <c r="G69" s="164">
        <v>266</v>
      </c>
      <c r="H69" s="165"/>
      <c r="I69" s="165"/>
      <c r="J69" s="165"/>
      <c r="K69" s="164">
        <v>3223</v>
      </c>
      <c r="L69" s="166"/>
      <c r="M69" s="164">
        <f ca="1">IF(ISNUMBER(INDIRECT("K" &amp; ROW())/INDIRECT("G" &amp; ROW())),INDIRECT("K" &amp; ROW())/INDIRECT("G" &amp; ROW()), " ")</f>
        <v>12.116541353383459</v>
      </c>
      <c r="N69" s="146" t="s">
        <v>406</v>
      </c>
    </row>
    <row r="70" spans="1:14" x14ac:dyDescent="0.25">
      <c r="A70" s="144" t="s">
        <v>231</v>
      </c>
      <c r="B70" s="145"/>
      <c r="C70" s="145"/>
      <c r="D70" s="145"/>
      <c r="E70" s="145"/>
      <c r="F70" s="145"/>
      <c r="G70" s="164">
        <v>857</v>
      </c>
      <c r="H70" s="165"/>
      <c r="I70" s="165"/>
      <c r="J70" s="165"/>
      <c r="K70" s="164">
        <v>2925</v>
      </c>
      <c r="L70" s="166"/>
      <c r="M70" s="164">
        <f ca="1">IF(ISNUMBER(INDIRECT("K" &amp; ROW())/INDIRECT("G" &amp; ROW())),INDIRECT("K" &amp; ROW())/INDIRECT("G" &amp; ROW()), " ")</f>
        <v>3.413068844807468</v>
      </c>
      <c r="N70" s="146" t="s">
        <v>406</v>
      </c>
    </row>
    <row r="71" spans="1:14" x14ac:dyDescent="0.25">
      <c r="A71" s="144" t="s">
        <v>232</v>
      </c>
      <c r="B71" s="145"/>
      <c r="C71" s="145"/>
      <c r="D71" s="145"/>
      <c r="E71" s="145"/>
      <c r="F71" s="145"/>
      <c r="G71" s="164">
        <v>21</v>
      </c>
      <c r="H71" s="165"/>
      <c r="I71" s="165"/>
      <c r="J71" s="165"/>
      <c r="K71" s="164">
        <v>107</v>
      </c>
      <c r="L71" s="166"/>
      <c r="M71" s="164">
        <f ca="1">IF(ISNUMBER(INDIRECT("K" &amp; ROW())/INDIRECT("G" &amp; ROW())),INDIRECT("K" &amp; ROW())/INDIRECT("G" &amp; ROW()), " ")</f>
        <v>5.0952380952380949</v>
      </c>
      <c r="N71" s="146" t="s">
        <v>406</v>
      </c>
    </row>
    <row r="72" spans="1:14" x14ac:dyDescent="0.25">
      <c r="A72" s="147" t="s">
        <v>233</v>
      </c>
      <c r="B72" s="148"/>
      <c r="C72" s="148"/>
      <c r="D72" s="148"/>
      <c r="E72" s="148"/>
      <c r="F72" s="148"/>
      <c r="G72" s="167">
        <v>267</v>
      </c>
      <c r="H72" s="168"/>
      <c r="I72" s="168"/>
      <c r="J72" s="168"/>
      <c r="K72" s="167">
        <v>2773</v>
      </c>
      <c r="L72" s="169"/>
      <c r="M72" s="167">
        <f ca="1">IF(ISNUMBER(INDIRECT("K" &amp; ROW())/INDIRECT("G" &amp; ROW())),INDIRECT("K" &amp; ROW())/INDIRECT("G" &amp; ROW()), " ")</f>
        <v>10.385767790262172</v>
      </c>
      <c r="N72" s="149" t="s">
        <v>406</v>
      </c>
    </row>
    <row r="73" spans="1:14" x14ac:dyDescent="0.25">
      <c r="A73" s="147" t="s">
        <v>234</v>
      </c>
      <c r="B73" s="148"/>
      <c r="C73" s="148"/>
      <c r="D73" s="148"/>
      <c r="E73" s="148"/>
      <c r="F73" s="148"/>
      <c r="G73" s="167">
        <v>158</v>
      </c>
      <c r="H73" s="168"/>
      <c r="I73" s="168"/>
      <c r="J73" s="168"/>
      <c r="K73" s="167">
        <v>1530</v>
      </c>
      <c r="L73" s="169"/>
      <c r="M73" s="167">
        <f ca="1">IF(ISNUMBER(INDIRECT("K" &amp; ROW())/INDIRECT("G" &amp; ROW())),INDIRECT("K" &amp; ROW())/INDIRECT("G" &amp; ROW()), " ")</f>
        <v>9.6835443037974684</v>
      </c>
      <c r="N73" s="149" t="s">
        <v>406</v>
      </c>
    </row>
    <row r="74" spans="1:14" x14ac:dyDescent="0.25">
      <c r="A74" s="147" t="s">
        <v>235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406</v>
      </c>
    </row>
    <row r="75" spans="1:14" ht="30" customHeight="1" x14ac:dyDescent="0.25">
      <c r="A75" s="144" t="s">
        <v>236</v>
      </c>
      <c r="B75" s="145"/>
      <c r="C75" s="145"/>
      <c r="D75" s="145"/>
      <c r="E75" s="145"/>
      <c r="F75" s="145"/>
      <c r="G75" s="164">
        <v>48</v>
      </c>
      <c r="H75" s="165"/>
      <c r="I75" s="165"/>
      <c r="J75" s="165"/>
      <c r="K75" s="164">
        <v>489</v>
      </c>
      <c r="L75" s="166"/>
      <c r="M75" s="164">
        <f ca="1">IF(ISNUMBER(INDIRECT("K" &amp; ROW())/INDIRECT("G" &amp; ROW())),INDIRECT("K" &amp; ROW())/INDIRECT("G" &amp; ROW()), " ")</f>
        <v>10.1875</v>
      </c>
      <c r="N75" s="146" t="s">
        <v>406</v>
      </c>
    </row>
    <row r="76" spans="1:14" ht="30" customHeight="1" x14ac:dyDescent="0.25">
      <c r="A76" s="144" t="s">
        <v>237</v>
      </c>
      <c r="B76" s="145"/>
      <c r="C76" s="145"/>
      <c r="D76" s="145"/>
      <c r="E76" s="145"/>
      <c r="F76" s="145"/>
      <c r="G76" s="164">
        <v>1420</v>
      </c>
      <c r="H76" s="165"/>
      <c r="I76" s="165"/>
      <c r="J76" s="165"/>
      <c r="K76" s="164">
        <v>9596</v>
      </c>
      <c r="L76" s="166"/>
      <c r="M76" s="164">
        <f ca="1">IF(ISNUMBER(INDIRECT("K" &amp; ROW())/INDIRECT("G" &amp; ROW())),INDIRECT("K" &amp; ROW())/INDIRECT("G" &amp; ROW()), " ")</f>
        <v>6.7577464788732398</v>
      </c>
      <c r="N76" s="146" t="s">
        <v>406</v>
      </c>
    </row>
    <row r="77" spans="1:14" x14ac:dyDescent="0.25">
      <c r="A77" s="144" t="s">
        <v>238</v>
      </c>
      <c r="B77" s="145"/>
      <c r="C77" s="145"/>
      <c r="D77" s="145"/>
      <c r="E77" s="145"/>
      <c r="F77" s="145"/>
      <c r="G77" s="164">
        <v>32</v>
      </c>
      <c r="H77" s="165"/>
      <c r="I77" s="165"/>
      <c r="J77" s="165"/>
      <c r="K77" s="164">
        <v>165</v>
      </c>
      <c r="L77" s="166"/>
      <c r="M77" s="164">
        <f ca="1">IF(ISNUMBER(INDIRECT("K" &amp; ROW())/INDIRECT("G" &amp; ROW())),INDIRECT("K" &amp; ROW())/INDIRECT("G" &amp; ROW()), " ")</f>
        <v>5.15625</v>
      </c>
      <c r="N77" s="146" t="s">
        <v>406</v>
      </c>
    </row>
    <row r="78" spans="1:14" x14ac:dyDescent="0.25">
      <c r="A78" s="144" t="s">
        <v>239</v>
      </c>
      <c r="B78" s="145"/>
      <c r="C78" s="145"/>
      <c r="D78" s="145"/>
      <c r="E78" s="145"/>
      <c r="F78" s="145"/>
      <c r="G78" s="164">
        <v>69</v>
      </c>
      <c r="H78" s="165"/>
      <c r="I78" s="165"/>
      <c r="J78" s="165"/>
      <c r="K78" s="164">
        <v>302</v>
      </c>
      <c r="L78" s="166"/>
      <c r="M78" s="164">
        <f ca="1">IF(ISNUMBER(INDIRECT("K" &amp; ROW())/INDIRECT("G" &amp; ROW())),INDIRECT("K" &amp; ROW())/INDIRECT("G" &amp; ROW()), " ")</f>
        <v>4.3768115942028984</v>
      </c>
      <c r="N78" s="146" t="s">
        <v>406</v>
      </c>
    </row>
    <row r="79" spans="1:14" x14ac:dyDescent="0.25">
      <c r="A79" s="144" t="s">
        <v>240</v>
      </c>
      <c r="B79" s="145"/>
      <c r="C79" s="145"/>
      <c r="D79" s="145"/>
      <c r="E79" s="145"/>
      <c r="F79" s="145"/>
      <c r="G79" s="164">
        <v>1569</v>
      </c>
      <c r="H79" s="165"/>
      <c r="I79" s="165"/>
      <c r="J79" s="165"/>
      <c r="K79" s="164">
        <v>10552</v>
      </c>
      <c r="L79" s="166"/>
      <c r="M79" s="164">
        <f ca="1">IF(ISNUMBER(INDIRECT("K" &amp; ROW())/INDIRECT("G" &amp; ROW())),INDIRECT("K" &amp; ROW())/INDIRECT("G" &amp; ROW()), " ")</f>
        <v>6.7253027405991075</v>
      </c>
      <c r="N79" s="146" t="s">
        <v>406</v>
      </c>
    </row>
    <row r="80" spans="1:14" ht="30" customHeight="1" x14ac:dyDescent="0.25">
      <c r="A80" s="144" t="s">
        <v>241</v>
      </c>
      <c r="B80" s="145"/>
      <c r="C80" s="145"/>
      <c r="D80" s="145"/>
      <c r="E80" s="145"/>
      <c r="F80" s="145"/>
      <c r="G80" s="164">
        <v>170.53</v>
      </c>
      <c r="H80" s="165"/>
      <c r="I80" s="165"/>
      <c r="J80" s="165"/>
      <c r="K80" s="164">
        <v>671.44</v>
      </c>
      <c r="L80" s="166"/>
      <c r="M80" s="164">
        <f ca="1">IF(ISNUMBER(INDIRECT("K" &amp; ROW())/INDIRECT("G" &amp; ROW())),INDIRECT("K" &amp; ROW())/INDIRECT("G" &amp; ROW()), " ")</f>
        <v>3.9373717234504197</v>
      </c>
      <c r="N80" s="146" t="s">
        <v>406</v>
      </c>
    </row>
    <row r="81" spans="1:14" x14ac:dyDescent="0.25">
      <c r="A81" s="147" t="s">
        <v>242</v>
      </c>
      <c r="B81" s="148"/>
      <c r="C81" s="148"/>
      <c r="D81" s="148"/>
      <c r="E81" s="148"/>
      <c r="F81" s="148"/>
      <c r="G81" s="167">
        <v>1739.53</v>
      </c>
      <c r="H81" s="168"/>
      <c r="I81" s="168"/>
      <c r="J81" s="168"/>
      <c r="K81" s="167">
        <v>11223.44</v>
      </c>
      <c r="L81" s="169"/>
      <c r="M81" s="167">
        <f ca="1">IF(ISNUMBER(INDIRECT("K" &amp; ROW())/INDIRECT("G" &amp; ROW())),INDIRECT("K" &amp; ROW())/INDIRECT("G" &amp; ROW()), " ")</f>
        <v>6.4519956539984946</v>
      </c>
      <c r="N81" s="149" t="s">
        <v>406</v>
      </c>
    </row>
    <row r="82" spans="1:14" x14ac:dyDescent="0.25">
      <c r="A82" s="48"/>
      <c r="G82" s="67"/>
      <c r="H82" s="68"/>
      <c r="I82" s="68"/>
      <c r="J82" s="68"/>
      <c r="K82" s="67"/>
      <c r="L82" s="69"/>
      <c r="M82" s="67"/>
      <c r="N82" s="48"/>
    </row>
    <row r="83" spans="1:14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68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3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69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</sheetData>
  <mergeCells count="48">
    <mergeCell ref="A79:F79"/>
    <mergeCell ref="A80:F80"/>
    <mergeCell ref="A81:F81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5:N35"/>
    <mergeCell ref="A41:N41"/>
    <mergeCell ref="A63:N63"/>
    <mergeCell ref="A64:N6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