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1" i="8"/>
  <c r="K70" i="8"/>
  <c r="H71" i="8"/>
  <c r="H70" i="8"/>
  <c r="J14" i="16"/>
  <c r="G14" i="16"/>
  <c r="K30" i="8"/>
  <c r="H30" i="8"/>
  <c r="A18" i="16"/>
  <c r="B34" i="8"/>
  <c r="M55" i="16"/>
  <c r="M59" i="16"/>
  <c r="M63" i="16"/>
  <c r="M67" i="16"/>
  <c r="M56" i="16"/>
  <c r="M60" i="16"/>
  <c r="M64" i="16"/>
  <c r="M68" i="16"/>
  <c r="M57" i="16"/>
  <c r="M61" i="16"/>
  <c r="M65" i="16"/>
  <c r="M58" i="16"/>
  <c r="M62" i="16"/>
  <c r="M6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<sst xmlns="http://schemas.openxmlformats.org/spreadsheetml/2006/main" count="375" uniqueCount="264">
  <si>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</si>
  <si>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</si>
  <si>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</si>
  <si>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</si>
  <si>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</si>
  <si>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</si>
  <si>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</si>
  <si>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</si>
  <si>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</si>
  <si>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</si>
  <si>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</si>
  <si>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</si>
  <si>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</si>
  <si>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</si>
  <si>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</si>
  <si>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</si>
  <si>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</si>
  <si>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</si>
  <si>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</si>
  <si>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</si>
  <si>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</si>
  <si>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</si>
  <si>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</si>
  <si>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</si>
  <si>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</si>
  <si>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</si>
  <si>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</si>
  <si>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</si>
  <si>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</si>
  <si>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</si>
  <si>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</si>
  <si>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</si>
  <si>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</si>
  <si>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</si>
  <si>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</si>
  <si>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</si>
  <si>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</si>
  <si>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</si>
  <si>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</si>
  <si>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</si>
  <si>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</si>
  <si>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</si>
  <si>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</si>
  <si>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</si>
  <si>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</si>
  <si>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</si>
  <si>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</si>
  <si>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</si>
  <si>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</si>
  <si>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</si>
  <si>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</si>
  <si>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</si>
  <si>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</si>
  <si>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</si>
  <si>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</si>
  <si>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</si>
  <si>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</si>
  <si>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</si>
  <si>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</si>
  <si>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</si>
  <si>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</si>
  <si>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</si>
  <si>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</si>
  <si>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</si>
  <si>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</si>
  <si>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</si>
  <si>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</si>
  <si>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10</t>
  </si>
  <si>
    <t>Сдал:  _________________ //</t>
  </si>
  <si>
    <t>Принял:  _________________ //</t>
  </si>
  <si>
    <t>Раздел 1. ФЕВРАЛЬ</t>
  </si>
  <si>
    <t>кв.6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</si>
  <si>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</si>
  <si>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</si>
  <si>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</si>
  <si>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</si>
  <si>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</si>
  <si>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141
106
58</t>
  </si>
  <si>
    <t>120
_____
21</t>
  </si>
  <si>
    <t>Р</t>
  </si>
  <si>
    <t>Раздел 2. АПРЕЛЬ</t>
  </si>
  <si>
    <t>ТЕРр56-12-1
Смена дверных приборов: петли
100 шт. приборов
НР 70%=82%*0.85 от ФОТ
СП 50%=62%*0.8 от ФОТ</t>
  </si>
  <si>
    <t>0,02
70
50</t>
  </si>
  <si>
    <t>1073,69
_____
710,64</t>
  </si>
  <si>
    <t>36
17
13</t>
  </si>
  <si>
    <t>21
_____
15</t>
  </si>
  <si>
    <t>310
181
129</t>
  </si>
  <si>
    <t>258
_____
52</t>
  </si>
  <si>
    <t>Раздел 3. МАЙ</t>
  </si>
  <si>
    <t>кв.5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</si>
  <si>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</si>
  <si>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0,029
71
52</t>
  </si>
  <si>
    <t>875,34
_____
2335,16</t>
  </si>
  <si>
    <t>295,63
_____
24,82</t>
  </si>
  <si>
    <t>102
22
17</t>
  </si>
  <si>
    <t>25
_____
68</t>
  </si>
  <si>
    <t>9
_____
1</t>
  </si>
  <si>
    <t>714
223
163</t>
  </si>
  <si>
    <t>305
_____
362</t>
  </si>
  <si>
    <t>47
_____
9</t>
  </si>
  <si>
    <t>Раздел 4. ИЮНЬ</t>
  </si>
  <si>
    <t>кв.4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</si>
  <si>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</si>
  <si>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</si>
  <si>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</si>
  <si>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</si>
  <si>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</si>
  <si>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</si>
  <si>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</si>
  <si>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</si>
  <si>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0,0933
88
48</t>
  </si>
  <si>
    <t>47
32
19</t>
  </si>
  <si>
    <t>31
_____
16</t>
  </si>
  <si>
    <t>439
328
179</t>
  </si>
  <si>
    <t>373
_____
65</t>
  </si>
  <si>
    <t>Раздел 5. ИЮЛЬ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</si>
  <si>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</si>
  <si>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</si>
  <si>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</si>
  <si>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</si>
  <si>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</si>
  <si>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</si>
  <si>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</si>
  <si>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</si>
  <si>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Итого прямые затраты по акту</t>
  </si>
  <si>
    <t>99
_____
149</t>
  </si>
  <si>
    <t>1199
_____
617</t>
  </si>
  <si>
    <t>49
_____
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</si>
  <si>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</si>
  <si>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</si>
  <si>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</si>
  <si>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</si>
  <si>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</si>
  <si>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</si>
  <si>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</si>
  <si>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</si>
  <si>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Проемы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</si>
  <si>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</si>
  <si>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</si>
  <si>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</si>
  <si>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</si>
  <si>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</si>
  <si>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</si>
  <si>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</si>
  <si>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</si>
  <si>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</si>
  <si>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</si>
  <si>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</si>
  <si>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</si>
  <si>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</si>
  <si>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</si>
  <si>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</si>
  <si>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</si>
  <si>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</si>
  <si>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</si>
  <si>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</si>
  <si>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</si>
  <si>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</si>
  <si>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</si>
  <si>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</si>
  <si>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</si>
  <si>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</si>
  <si>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</si>
  <si>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</si>
  <si>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</si>
  <si>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</si>
  <si>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</si>
  <si>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</si>
  <si>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</si>
  <si>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</si>
  <si>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</si>
  <si>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</si>
  <si>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</si>
  <si>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</si>
  <si>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</si>
  <si>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</si>
  <si>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</si>
  <si>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</si>
  <si>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</si>
  <si>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</si>
  <si>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</si>
  <si>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</si>
  <si>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</si>
  <si>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77,7
</t>
  </si>
  <si>
    <t>МТРиЭ ЧО, Пост.от 14.05.2015 г. №19/1,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</si>
  <si>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</si>
  <si>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</si>
  <si>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</si>
  <si>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</si>
  <si>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71241,32
</t>
  </si>
  <si>
    <t>Среднее (08.05.123, 08.05.128.2, 08.05.1233,08.05.128.1)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</si>
  <si>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</si>
  <si>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</si>
  <si>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</si>
  <si>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</si>
  <si>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</si>
  <si>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</si>
  <si>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</si>
  <si>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</si>
  <si>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</si>
  <si>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</si>
  <si>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</si>
  <si>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101-0956</t>
  </si>
  <si>
    <t>Петля накладная</t>
  </si>
  <si>
    <t xml:space="preserve">шт.
</t>
  </si>
  <si>
    <t xml:space="preserve">5,26
</t>
  </si>
  <si>
    <t xml:space="preserve">17,31
</t>
  </si>
  <si>
    <t>К=1,1 МТРиЭ ЧО, Пост.от 14.05.2015 г. №19/1</t>
  </si>
  <si>
    <t>101-1480</t>
  </si>
  <si>
    <t>Шурупы с полукруглой головкой: 3,5х35 мм</t>
  </si>
  <si>
    <t xml:space="preserve">11540
</t>
  </si>
  <si>
    <t xml:space="preserve">56022,21
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</si>
  <si>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</si>
  <si>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</si>
  <si>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</si>
  <si>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</si>
  <si>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</si>
  <si>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</si>
  <si>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</si>
  <si>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</si>
  <si>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</si>
  <si>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</si>
  <si>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</si>
  <si>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</si>
  <si>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</si>
  <si>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</si>
  <si>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</si>
  <si>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</si>
  <si>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</si>
  <si>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</si>
  <si>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</si>
  <si>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26,19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</si>
  <si>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</si>
  <si>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</si>
  <si>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</si>
  <si>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</si>
  <si>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</si>
  <si>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</si>
  <si>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</si>
  <si>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</si>
  <si>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</si>
  <si>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</si>
  <si>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</si>
  <si>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</si>
  <si>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</si>
  <si>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</si>
  <si>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</si>
  <si>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</si>
  <si>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</si>
  <si>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</si>
  <si>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</si>
  <si>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</si>
  <si>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</si>
  <si>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</si>
  <si>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</si>
  <si>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</si>
  <si>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</si>
  <si>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</si>
  <si>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</si>
  <si>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</si>
  <si>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</si>
  <si>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</si>
  <si>
    <t>Объект : ул.Победы,10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</si>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</sst>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9"/>
  <sheetViews>
    <sheetView showGridLines="0" tabSelected="1" topLeftCell="A58" workbookViewId="0">
      <selection activeCell="A63" sqref="A63:IV6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262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9.33</v>
      </c>
      <c r="X14" s="27">
        <v>9.33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263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445.83/1000</f>
        <v>0.44583</v>
      </c>
      <c r="I27" s="85"/>
      <c r="J27" s="35" t="s">
        <v>5</v>
      </c>
      <c r="K27" s="86">
        <f>3590.09/1000</f>
        <v>3.59009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9.3699999999999999E-3</v>
      </c>
      <c r="I30" s="85"/>
      <c r="J30" s="35" t="s">
        <v>7</v>
      </c>
      <c r="K30" s="86">
        <f>(X14+X15)/1000</f>
        <v>9.3699999999999999E-3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100</v>
      </c>
      <c r="Z30" s="71">
        <v>94</v>
      </c>
      <c r="AA30" s="71">
        <v>62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100/1000</f>
        <v>0.1</v>
      </c>
      <c r="I31" s="85"/>
      <c r="J31" s="35" t="s">
        <v>5</v>
      </c>
      <c r="K31" s="86">
        <f>1208/1000</f>
        <v>1.208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1208</v>
      </c>
      <c r="Z31" s="72">
        <v>964</v>
      </c>
      <c r="AA31" s="72">
        <v>597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72</v>
      </c>
      <c r="D42" s="141" t="s">
        <v>73</v>
      </c>
      <c r="E42" s="142">
        <v>508.07</v>
      </c>
      <c r="F42" s="143" t="s">
        <v>74</v>
      </c>
      <c r="G42" s="142">
        <v>1.03</v>
      </c>
      <c r="H42" s="142" t="s">
        <v>75</v>
      </c>
      <c r="I42" s="142" t="s">
        <v>76</v>
      </c>
      <c r="J42" s="142"/>
      <c r="K42" s="142" t="s">
        <v>77</v>
      </c>
      <c r="L42" s="143" t="s">
        <v>78</v>
      </c>
      <c r="M42" s="143"/>
      <c r="N42" s="143" t="s">
        <v>79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57" x14ac:dyDescent="0.25">
      <c r="A44" s="138">
        <v>2</v>
      </c>
      <c r="B44" s="139">
        <v>2</v>
      </c>
      <c r="C44" s="140" t="s">
        <v>81</v>
      </c>
      <c r="D44" s="141" t="s">
        <v>82</v>
      </c>
      <c r="E44" s="142">
        <v>1784.33</v>
      </c>
      <c r="F44" s="143" t="s">
        <v>83</v>
      </c>
      <c r="G44" s="142"/>
      <c r="H44" s="142" t="s">
        <v>84</v>
      </c>
      <c r="I44" s="142" t="s">
        <v>85</v>
      </c>
      <c r="J44" s="142"/>
      <c r="K44" s="142" t="s">
        <v>86</v>
      </c>
      <c r="L44" s="143" t="s">
        <v>87</v>
      </c>
      <c r="M44" s="143"/>
      <c r="N44" s="143" t="s">
        <v>79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88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89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79.8" x14ac:dyDescent="0.25">
      <c r="A47" s="138">
        <v>3</v>
      </c>
      <c r="B47" s="139">
        <v>3</v>
      </c>
      <c r="C47" s="140" t="s">
        <v>90</v>
      </c>
      <c r="D47" s="141" t="s">
        <v>91</v>
      </c>
      <c r="E47" s="142">
        <v>3506.13</v>
      </c>
      <c r="F47" s="143" t="s">
        <v>92</v>
      </c>
      <c r="G47" s="142" t="s">
        <v>93</v>
      </c>
      <c r="H47" s="142" t="s">
        <v>94</v>
      </c>
      <c r="I47" s="142" t="s">
        <v>95</v>
      </c>
      <c r="J47" s="142" t="s">
        <v>96</v>
      </c>
      <c r="K47" s="142" t="s">
        <v>97</v>
      </c>
      <c r="L47" s="143" t="s">
        <v>98</v>
      </c>
      <c r="M47" s="143"/>
      <c r="N47" s="143" t="s">
        <v>79</v>
      </c>
      <c r="O47" s="143"/>
      <c r="P47" s="143"/>
      <c r="Q47" s="143"/>
      <c r="R47" s="143"/>
      <c r="S47" s="143"/>
      <c r="T47" s="143"/>
      <c r="U47" s="143"/>
      <c r="V47" s="143" t="s">
        <v>99</v>
      </c>
    </row>
    <row r="48" spans="1:22" ht="19.350000000000001" customHeight="1" x14ac:dyDescent="0.25">
      <c r="A48" s="128" t="s">
        <v>100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101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4</v>
      </c>
      <c r="B50" s="133">
        <v>4</v>
      </c>
      <c r="C50" s="134" t="s">
        <v>102</v>
      </c>
      <c r="D50" s="135" t="s">
        <v>103</v>
      </c>
      <c r="E50" s="136">
        <v>2250.2399999999998</v>
      </c>
      <c r="F50" s="137" t="s">
        <v>104</v>
      </c>
      <c r="G50" s="136" t="s">
        <v>105</v>
      </c>
      <c r="H50" s="136" t="s">
        <v>106</v>
      </c>
      <c r="I50" s="136" t="s">
        <v>107</v>
      </c>
      <c r="J50" s="136"/>
      <c r="K50" s="136" t="s">
        <v>108</v>
      </c>
      <c r="L50" s="137" t="s">
        <v>109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/>
    </row>
    <row r="51" spans="1:22" ht="57" x14ac:dyDescent="0.25">
      <c r="A51" s="138">
        <v>5</v>
      </c>
      <c r="B51" s="139">
        <v>5</v>
      </c>
      <c r="C51" s="140" t="s">
        <v>72</v>
      </c>
      <c r="D51" s="141" t="s">
        <v>110</v>
      </c>
      <c r="E51" s="142">
        <v>508.07</v>
      </c>
      <c r="F51" s="143" t="s">
        <v>74</v>
      </c>
      <c r="G51" s="142">
        <v>1.03</v>
      </c>
      <c r="H51" s="142" t="s">
        <v>111</v>
      </c>
      <c r="I51" s="142" t="s">
        <v>112</v>
      </c>
      <c r="J51" s="142"/>
      <c r="K51" s="142" t="s">
        <v>113</v>
      </c>
      <c r="L51" s="143" t="s">
        <v>114</v>
      </c>
      <c r="M51" s="143"/>
      <c r="N51" s="143" t="s">
        <v>79</v>
      </c>
      <c r="O51" s="143"/>
      <c r="P51" s="143"/>
      <c r="Q51" s="143"/>
      <c r="R51" s="143"/>
      <c r="S51" s="143"/>
      <c r="T51" s="143"/>
      <c r="U51" s="143"/>
      <c r="V51" s="143">
        <v>1</v>
      </c>
    </row>
    <row r="52" spans="1:22" ht="19.350000000000001" customHeight="1" x14ac:dyDescent="0.25">
      <c r="A52" s="128" t="s">
        <v>115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89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79.8" x14ac:dyDescent="0.25">
      <c r="A54" s="138">
        <v>6</v>
      </c>
      <c r="B54" s="139">
        <v>6</v>
      </c>
      <c r="C54" s="140" t="s">
        <v>116</v>
      </c>
      <c r="D54" s="141" t="s">
        <v>117</v>
      </c>
      <c r="E54" s="142">
        <v>2435.67</v>
      </c>
      <c r="F54" s="143" t="s">
        <v>118</v>
      </c>
      <c r="G54" s="142" t="s">
        <v>119</v>
      </c>
      <c r="H54" s="142" t="s">
        <v>120</v>
      </c>
      <c r="I54" s="142" t="s">
        <v>121</v>
      </c>
      <c r="J54" s="142"/>
      <c r="K54" s="142" t="s">
        <v>122</v>
      </c>
      <c r="L54" s="143" t="s">
        <v>123</v>
      </c>
      <c r="M54" s="143"/>
      <c r="N54" s="143" t="s">
        <v>79</v>
      </c>
      <c r="O54" s="143"/>
      <c r="P54" s="143"/>
      <c r="Q54" s="143"/>
      <c r="R54" s="143"/>
      <c r="S54" s="143"/>
      <c r="T54" s="143"/>
      <c r="U54" s="143"/>
      <c r="V54" s="143">
        <v>1</v>
      </c>
    </row>
    <row r="55" spans="1:22" ht="34.200000000000003" x14ac:dyDescent="0.25">
      <c r="A55" s="144" t="s">
        <v>124</v>
      </c>
      <c r="B55" s="145"/>
      <c r="C55" s="145"/>
      <c r="D55" s="145"/>
      <c r="E55" s="145"/>
      <c r="F55" s="145"/>
      <c r="G55" s="145"/>
      <c r="H55" s="146">
        <v>257</v>
      </c>
      <c r="I55" s="146" t="s">
        <v>125</v>
      </c>
      <c r="J55" s="146" t="s">
        <v>96</v>
      </c>
      <c r="K55" s="146">
        <v>1865</v>
      </c>
      <c r="L55" s="146" t="s">
        <v>126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 t="s">
        <v>127</v>
      </c>
    </row>
    <row r="56" spans="1:22" x14ac:dyDescent="0.25">
      <c r="A56" s="144" t="s">
        <v>128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129</v>
      </c>
      <c r="B57" s="145"/>
      <c r="C57" s="145"/>
      <c r="D57" s="145"/>
      <c r="E57" s="145"/>
      <c r="F57" s="145"/>
      <c r="G57" s="145"/>
      <c r="H57" s="146">
        <v>100</v>
      </c>
      <c r="I57" s="146"/>
      <c r="J57" s="146"/>
      <c r="K57" s="146">
        <v>1208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130</v>
      </c>
      <c r="B58" s="145"/>
      <c r="C58" s="145"/>
      <c r="D58" s="145"/>
      <c r="E58" s="145"/>
      <c r="F58" s="145"/>
      <c r="G58" s="145"/>
      <c r="H58" s="146">
        <v>149</v>
      </c>
      <c r="I58" s="146"/>
      <c r="J58" s="146"/>
      <c r="K58" s="146">
        <v>617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131</v>
      </c>
      <c r="B59" s="145"/>
      <c r="C59" s="145"/>
      <c r="D59" s="145"/>
      <c r="E59" s="145"/>
      <c r="F59" s="145"/>
      <c r="G59" s="145"/>
      <c r="H59" s="146">
        <v>9</v>
      </c>
      <c r="I59" s="146"/>
      <c r="J59" s="146"/>
      <c r="K59" s="146">
        <v>49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132</v>
      </c>
      <c r="B60" s="148"/>
      <c r="C60" s="148"/>
      <c r="D60" s="148"/>
      <c r="E60" s="148"/>
      <c r="F60" s="148"/>
      <c r="G60" s="148"/>
      <c r="H60" s="149">
        <v>94</v>
      </c>
      <c r="I60" s="149"/>
      <c r="J60" s="149"/>
      <c r="K60" s="149">
        <v>964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133</v>
      </c>
      <c r="B61" s="148"/>
      <c r="C61" s="148"/>
      <c r="D61" s="148"/>
      <c r="E61" s="148"/>
      <c r="F61" s="148"/>
      <c r="G61" s="148"/>
      <c r="H61" s="149">
        <v>62</v>
      </c>
      <c r="I61" s="149"/>
      <c r="J61" s="149"/>
      <c r="K61" s="149">
        <v>597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134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t="30" hidden="1" customHeight="1" x14ac:dyDescent="0.25">
      <c r="A63" s="144" t="s">
        <v>135</v>
      </c>
      <c r="B63" s="145"/>
      <c r="C63" s="145"/>
      <c r="D63" s="145"/>
      <c r="E63" s="145"/>
      <c r="F63" s="145"/>
      <c r="G63" s="145"/>
      <c r="H63" s="146">
        <v>206</v>
      </c>
      <c r="I63" s="146"/>
      <c r="J63" s="146"/>
      <c r="K63" s="146">
        <v>1706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idden="1" x14ac:dyDescent="0.25">
      <c r="A64" s="144" t="s">
        <v>136</v>
      </c>
      <c r="B64" s="145"/>
      <c r="C64" s="145"/>
      <c r="D64" s="145"/>
      <c r="E64" s="145"/>
      <c r="F64" s="145"/>
      <c r="G64" s="145"/>
      <c r="H64" s="146">
        <v>66</v>
      </c>
      <c r="I64" s="146"/>
      <c r="J64" s="146"/>
      <c r="K64" s="146">
        <v>620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idden="1" x14ac:dyDescent="0.25">
      <c r="A65" s="144" t="s">
        <v>137</v>
      </c>
      <c r="B65" s="145"/>
      <c r="C65" s="145"/>
      <c r="D65" s="145"/>
      <c r="E65" s="145"/>
      <c r="F65" s="145"/>
      <c r="G65" s="145"/>
      <c r="H65" s="146">
        <v>141</v>
      </c>
      <c r="I65" s="146"/>
      <c r="J65" s="146"/>
      <c r="K65" s="146">
        <v>1100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138</v>
      </c>
      <c r="B66" s="145"/>
      <c r="C66" s="145"/>
      <c r="D66" s="145"/>
      <c r="E66" s="145"/>
      <c r="F66" s="145"/>
      <c r="G66" s="145"/>
      <c r="H66" s="146">
        <v>413</v>
      </c>
      <c r="I66" s="146"/>
      <c r="J66" s="146"/>
      <c r="K66" s="146">
        <v>3426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t="30" customHeight="1" x14ac:dyDescent="0.25">
      <c r="A67" s="144" t="s">
        <v>139</v>
      </c>
      <c r="B67" s="145"/>
      <c r="C67" s="145"/>
      <c r="D67" s="145"/>
      <c r="E67" s="145"/>
      <c r="F67" s="145"/>
      <c r="G67" s="145"/>
      <c r="H67" s="146">
        <v>32.83</v>
      </c>
      <c r="I67" s="146"/>
      <c r="J67" s="146"/>
      <c r="K67" s="146">
        <v>164.09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140</v>
      </c>
      <c r="B68" s="148"/>
      <c r="C68" s="148"/>
      <c r="D68" s="148"/>
      <c r="E68" s="148"/>
      <c r="F68" s="148"/>
      <c r="G68" s="148"/>
      <c r="H68" s="149">
        <v>445.83</v>
      </c>
      <c r="I68" s="149"/>
      <c r="J68" s="149"/>
      <c r="K68" s="149">
        <v>3590.09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50"/>
      <c r="B69" s="39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61</v>
      </c>
      <c r="D70" s="48"/>
      <c r="E70" s="48"/>
      <c r="F70" s="48"/>
      <c r="G70" s="48"/>
      <c r="H70" s="74">
        <f>IF(ISBLANK(Y30),"",ROUND(Z30/Y30,2)*100)</f>
        <v>94</v>
      </c>
      <c r="I70" s="48"/>
      <c r="J70" s="48"/>
      <c r="K70" s="74">
        <f>IF(ISBLANK(Y31),"",ROUND(Z31/Y31,2)*100)</f>
        <v>80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62</v>
      </c>
      <c r="D71" s="48"/>
      <c r="E71" s="48"/>
      <c r="F71" s="48"/>
      <c r="G71" s="48"/>
      <c r="H71" s="45">
        <f>IF(ISBLANK(Y30),"",ROUND(AA30/Y30,2)*100)</f>
        <v>62</v>
      </c>
      <c r="I71" s="48"/>
      <c r="J71" s="48"/>
      <c r="K71" s="45">
        <f>IF(ISBLANK(Y31),"",ROUND(AA31/Y31,2)*100)</f>
        <v>49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28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68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3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69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46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</sheetData>
  <mergeCells count="55">
    <mergeCell ref="A64:G64"/>
    <mergeCell ref="A65:G65"/>
    <mergeCell ref="A66:G66"/>
    <mergeCell ref="A67:G67"/>
    <mergeCell ref="A68:G68"/>
    <mergeCell ref="A58:G58"/>
    <mergeCell ref="A59:G59"/>
    <mergeCell ref="A60:G60"/>
    <mergeCell ref="A61:G61"/>
    <mergeCell ref="A62:G62"/>
    <mergeCell ref="A63:G63"/>
    <mergeCell ref="A49:V49"/>
    <mergeCell ref="A52:V52"/>
    <mergeCell ref="A53:V53"/>
    <mergeCell ref="A55:G55"/>
    <mergeCell ref="A56:G56"/>
    <mergeCell ref="A57:G57"/>
    <mergeCell ref="A40:V40"/>
    <mergeCell ref="A41:V41"/>
    <mergeCell ref="A43:V43"/>
    <mergeCell ref="A45:V45"/>
    <mergeCell ref="A46:V46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445.83/1000</f>
        <v>0.44583</v>
      </c>
      <c r="H11" s="85"/>
      <c r="I11" s="55" t="s">
        <v>5</v>
      </c>
      <c r="J11" s="86">
        <f>3590.09/1000</f>
        <v>3.59009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9.3699999999999999E-3</v>
      </c>
      <c r="H14" s="85"/>
      <c r="I14" s="55" t="s">
        <v>7</v>
      </c>
      <c r="J14" s="86">
        <f>(P14+P15)/1000</f>
        <v>9.3699999999999999E-3</v>
      </c>
      <c r="K14" s="87"/>
      <c r="L14" s="58">
        <v>99</v>
      </c>
      <c r="M14" s="35" t="s">
        <v>7</v>
      </c>
      <c r="N14" s="57"/>
      <c r="O14" s="26">
        <v>9.33</v>
      </c>
      <c r="P14" s="27">
        <v>9.33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100/1000</f>
        <v>0.1</v>
      </c>
      <c r="H15" s="117"/>
      <c r="I15" s="55" t="s">
        <v>5</v>
      </c>
      <c r="J15" s="86">
        <f>1208/1000</f>
        <v>1.208</v>
      </c>
      <c r="K15" s="87"/>
      <c r="L15" s="59">
        <v>1199</v>
      </c>
      <c r="M15" s="35" t="s">
        <v>5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144</v>
      </c>
      <c r="C26" s="134" t="s">
        <v>145</v>
      </c>
      <c r="D26" s="154" t="s">
        <v>146</v>
      </c>
      <c r="E26" s="155">
        <v>3.97</v>
      </c>
      <c r="F26" s="136" t="s">
        <v>147</v>
      </c>
      <c r="G26" s="136">
        <v>41.01</v>
      </c>
      <c r="H26" s="156"/>
      <c r="I26" s="156"/>
      <c r="J26" s="136" t="s">
        <v>148</v>
      </c>
      <c r="K26" s="136">
        <v>492.48</v>
      </c>
      <c r="L26" s="157"/>
      <c r="M26" s="156">
        <f>IF(ISNUMBER(K26/G26),IF(NOT(K26/G26=0),K26/G26, " "), " ")</f>
        <v>12.008778346744698</v>
      </c>
      <c r="N26" s="154"/>
    </row>
    <row r="27" spans="1:23" s="29" customFormat="1" ht="22.8" x14ac:dyDescent="0.25">
      <c r="A27" s="152">
        <v>2</v>
      </c>
      <c r="B27" s="153" t="s">
        <v>149</v>
      </c>
      <c r="C27" s="134" t="s">
        <v>150</v>
      </c>
      <c r="D27" s="154" t="s">
        <v>146</v>
      </c>
      <c r="E27" s="155">
        <v>4.34</v>
      </c>
      <c r="F27" s="136" t="s">
        <v>151</v>
      </c>
      <c r="G27" s="136">
        <v>46.78</v>
      </c>
      <c r="H27" s="156"/>
      <c r="I27" s="156"/>
      <c r="J27" s="136" t="s">
        <v>152</v>
      </c>
      <c r="K27" s="136">
        <v>561.82000000000005</v>
      </c>
      <c r="L27" s="157"/>
      <c r="M27" s="156">
        <f>IF(ISNUMBER(K27/G27),IF(NOT(K27/G27=0),K27/G27, " "), " ")</f>
        <v>12.009833262077812</v>
      </c>
      <c r="N27" s="154"/>
    </row>
    <row r="28" spans="1:23" s="29" customFormat="1" ht="22.8" x14ac:dyDescent="0.25">
      <c r="A28" s="152">
        <v>3</v>
      </c>
      <c r="B28" s="153" t="s">
        <v>153</v>
      </c>
      <c r="C28" s="134" t="s">
        <v>154</v>
      </c>
      <c r="D28" s="154" t="s">
        <v>146</v>
      </c>
      <c r="E28" s="155">
        <v>0.45</v>
      </c>
      <c r="F28" s="136" t="s">
        <v>155</v>
      </c>
      <c r="G28" s="136">
        <v>5.04</v>
      </c>
      <c r="H28" s="156"/>
      <c r="I28" s="156"/>
      <c r="J28" s="136" t="s">
        <v>156</v>
      </c>
      <c r="K28" s="136">
        <v>60.48</v>
      </c>
      <c r="L28" s="157"/>
      <c r="M28" s="156">
        <f>IF(ISNUMBER(K28/G28),IF(NOT(K28/G28=0),K28/G28, " "), " ")</f>
        <v>12</v>
      </c>
      <c r="N28" s="154"/>
    </row>
    <row r="29" spans="1:23" s="29" customFormat="1" ht="22.8" x14ac:dyDescent="0.25">
      <c r="A29" s="152">
        <v>4</v>
      </c>
      <c r="B29" s="153" t="s">
        <v>157</v>
      </c>
      <c r="C29" s="134" t="s">
        <v>158</v>
      </c>
      <c r="D29" s="154" t="s">
        <v>146</v>
      </c>
      <c r="E29" s="155">
        <v>0.56999999999999995</v>
      </c>
      <c r="F29" s="136" t="s">
        <v>159</v>
      </c>
      <c r="G29" s="136">
        <v>6.86</v>
      </c>
      <c r="H29" s="156"/>
      <c r="I29" s="156"/>
      <c r="J29" s="136" t="s">
        <v>160</v>
      </c>
      <c r="K29" s="136">
        <v>82.27</v>
      </c>
      <c r="L29" s="157"/>
      <c r="M29" s="156">
        <f>IF(ISNUMBER(K29/G29),IF(NOT(K29/G29=0),K29/G29, " "), " ")</f>
        <v>11.99271137026239</v>
      </c>
      <c r="N29" s="154"/>
    </row>
    <row r="30" spans="1:23" ht="22.8" x14ac:dyDescent="0.25">
      <c r="A30" s="152">
        <v>5</v>
      </c>
      <c r="B30" s="153">
        <v>2</v>
      </c>
      <c r="C30" s="134" t="s">
        <v>161</v>
      </c>
      <c r="D30" s="154" t="s">
        <v>146</v>
      </c>
      <c r="E30" s="155">
        <v>0.04</v>
      </c>
      <c r="F30" s="136" t="s">
        <v>162</v>
      </c>
      <c r="G30" s="136"/>
      <c r="H30" s="156"/>
      <c r="I30" s="156"/>
      <c r="J30" s="136" t="s">
        <v>162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163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34.200000000000003" x14ac:dyDescent="0.25">
      <c r="A32" s="152">
        <v>6</v>
      </c>
      <c r="B32" s="153">
        <v>21141</v>
      </c>
      <c r="C32" s="134" t="s">
        <v>164</v>
      </c>
      <c r="D32" s="154" t="s">
        <v>165</v>
      </c>
      <c r="E32" s="155">
        <v>0.04</v>
      </c>
      <c r="F32" s="136" t="s">
        <v>166</v>
      </c>
      <c r="G32" s="136">
        <v>5.36</v>
      </c>
      <c r="H32" s="156"/>
      <c r="I32" s="156"/>
      <c r="J32" s="136" t="s">
        <v>167</v>
      </c>
      <c r="K32" s="136">
        <v>29.08</v>
      </c>
      <c r="L32" s="157"/>
      <c r="M32" s="156">
        <f>IF(ISNUMBER(K32/G32),IF(NOT(K32/G32=0),K32/G32, " "), " ")</f>
        <v>5.4253731343283578</v>
      </c>
      <c r="N32" s="154" t="s">
        <v>168</v>
      </c>
    </row>
    <row r="33" spans="1:14" ht="22.8" x14ac:dyDescent="0.25">
      <c r="A33" s="152">
        <v>7</v>
      </c>
      <c r="B33" s="153">
        <v>40502</v>
      </c>
      <c r="C33" s="134" t="s">
        <v>169</v>
      </c>
      <c r="D33" s="154" t="s">
        <v>165</v>
      </c>
      <c r="E33" s="155">
        <v>0.02</v>
      </c>
      <c r="F33" s="136" t="s">
        <v>170</v>
      </c>
      <c r="G33" s="136">
        <v>0.16</v>
      </c>
      <c r="H33" s="156"/>
      <c r="I33" s="156"/>
      <c r="J33" s="136" t="s">
        <v>171</v>
      </c>
      <c r="K33" s="136">
        <v>0.9</v>
      </c>
      <c r="L33" s="157"/>
      <c r="M33" s="156">
        <f>IF(ISNUMBER(K33/G33),IF(NOT(K33/G33=0),K33/G33, " "), " ")</f>
        <v>5.625</v>
      </c>
      <c r="N33" s="154" t="s">
        <v>168</v>
      </c>
    </row>
    <row r="34" spans="1:14" ht="22.8" x14ac:dyDescent="0.25">
      <c r="A34" s="152">
        <v>8</v>
      </c>
      <c r="B34" s="153">
        <v>40504</v>
      </c>
      <c r="C34" s="134" t="s">
        <v>172</v>
      </c>
      <c r="D34" s="154" t="s">
        <v>165</v>
      </c>
      <c r="E34" s="155">
        <v>0.02</v>
      </c>
      <c r="F34" s="136" t="s">
        <v>173</v>
      </c>
      <c r="G34" s="136">
        <v>0.03</v>
      </c>
      <c r="H34" s="156"/>
      <c r="I34" s="156"/>
      <c r="J34" s="136" t="s">
        <v>174</v>
      </c>
      <c r="K34" s="136">
        <v>0.06</v>
      </c>
      <c r="L34" s="157"/>
      <c r="M34" s="156">
        <f>IF(ISNUMBER(K34/G34),IF(NOT(K34/G34=0),K34/G34, " "), " ")</f>
        <v>2</v>
      </c>
      <c r="N34" s="154" t="s">
        <v>168</v>
      </c>
    </row>
    <row r="35" spans="1:14" ht="22.8" x14ac:dyDescent="0.25">
      <c r="A35" s="152">
        <v>9</v>
      </c>
      <c r="B35" s="153">
        <v>400001</v>
      </c>
      <c r="C35" s="134" t="s">
        <v>175</v>
      </c>
      <c r="D35" s="154" t="s">
        <v>165</v>
      </c>
      <c r="E35" s="155">
        <v>0.03</v>
      </c>
      <c r="F35" s="136" t="s">
        <v>176</v>
      </c>
      <c r="G35" s="136">
        <v>3.1</v>
      </c>
      <c r="H35" s="156"/>
      <c r="I35" s="156"/>
      <c r="J35" s="136" t="s">
        <v>177</v>
      </c>
      <c r="K35" s="136">
        <v>17.61</v>
      </c>
      <c r="L35" s="157"/>
      <c r="M35" s="156">
        <f>IF(ISNUMBER(K35/G35),IF(NOT(K35/G35=0),K35/G35, " "), " ")</f>
        <v>5.6806451612903226</v>
      </c>
      <c r="N35" s="154" t="s">
        <v>168</v>
      </c>
    </row>
    <row r="36" spans="1:14" ht="19.350000000000001" customHeight="1" x14ac:dyDescent="0.25">
      <c r="A36" s="128" t="s">
        <v>178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34.200000000000003" x14ac:dyDescent="0.25">
      <c r="A37" s="152">
        <v>10</v>
      </c>
      <c r="B37" s="153" t="s">
        <v>179</v>
      </c>
      <c r="C37" s="134" t="s">
        <v>180</v>
      </c>
      <c r="D37" s="154" t="s">
        <v>181</v>
      </c>
      <c r="E37" s="155">
        <v>3.915</v>
      </c>
      <c r="F37" s="136" t="s">
        <v>182</v>
      </c>
      <c r="G37" s="136">
        <v>50.93</v>
      </c>
      <c r="H37" s="156">
        <v>73</v>
      </c>
      <c r="I37" s="156">
        <v>285.8</v>
      </c>
      <c r="J37" s="136" t="s">
        <v>183</v>
      </c>
      <c r="K37" s="136">
        <v>304.2</v>
      </c>
      <c r="L37" s="157"/>
      <c r="M37" s="156">
        <f>IF(ISNUMBER(K37/G37),IF(NOT(K37/G37=0),K37/G37, " "), " ")</f>
        <v>5.9729039858629491</v>
      </c>
      <c r="N37" s="154" t="s">
        <v>184</v>
      </c>
    </row>
    <row r="38" spans="1:14" ht="57" x14ac:dyDescent="0.25">
      <c r="A38" s="152">
        <v>11</v>
      </c>
      <c r="B38" s="153" t="s">
        <v>185</v>
      </c>
      <c r="C38" s="134" t="s">
        <v>186</v>
      </c>
      <c r="D38" s="154" t="s">
        <v>187</v>
      </c>
      <c r="E38" s="155">
        <v>1E-4</v>
      </c>
      <c r="F38" s="136" t="s">
        <v>188</v>
      </c>
      <c r="G38" s="136">
        <v>0.99</v>
      </c>
      <c r="H38" s="156">
        <v>69548.06</v>
      </c>
      <c r="I38" s="156">
        <v>6.95</v>
      </c>
      <c r="J38" s="136" t="s">
        <v>189</v>
      </c>
      <c r="K38" s="136">
        <v>7.12</v>
      </c>
      <c r="L38" s="157"/>
      <c r="M38" s="156">
        <f>IF(ISNUMBER(K38/G38),IF(NOT(K38/G38=0),K38/G38, " "), " ")</f>
        <v>7.191919191919192</v>
      </c>
      <c r="N38" s="154" t="s">
        <v>190</v>
      </c>
    </row>
    <row r="39" spans="1:14" ht="22.8" x14ac:dyDescent="0.25">
      <c r="A39" s="152">
        <v>12</v>
      </c>
      <c r="B39" s="153" t="s">
        <v>191</v>
      </c>
      <c r="C39" s="134" t="s">
        <v>192</v>
      </c>
      <c r="D39" s="154" t="s">
        <v>193</v>
      </c>
      <c r="E39" s="155">
        <v>3.3E-3</v>
      </c>
      <c r="F39" s="136" t="s">
        <v>194</v>
      </c>
      <c r="G39" s="136">
        <v>0.02</v>
      </c>
      <c r="H39" s="156">
        <v>42.66</v>
      </c>
      <c r="I39" s="156">
        <v>0.14000000000000001</v>
      </c>
      <c r="J39" s="136" t="s">
        <v>195</v>
      </c>
      <c r="K39" s="136">
        <v>0.16</v>
      </c>
      <c r="L39" s="157"/>
      <c r="M39" s="156">
        <f>IF(ISNUMBER(K39/G39),IF(NOT(K39/G39=0),K39/G39, " "), " ")</f>
        <v>8</v>
      </c>
      <c r="N39" s="154" t="s">
        <v>196</v>
      </c>
    </row>
    <row r="40" spans="1:14" ht="34.200000000000003" x14ac:dyDescent="0.25">
      <c r="A40" s="152">
        <v>13</v>
      </c>
      <c r="B40" s="153" t="s">
        <v>197</v>
      </c>
      <c r="C40" s="134" t="s">
        <v>198</v>
      </c>
      <c r="D40" s="154" t="s">
        <v>187</v>
      </c>
      <c r="E40" s="155">
        <v>1E-4</v>
      </c>
      <c r="F40" s="136" t="s">
        <v>199</v>
      </c>
      <c r="G40" s="136">
        <v>1.02</v>
      </c>
      <c r="H40" s="156">
        <v>73200</v>
      </c>
      <c r="I40" s="156">
        <v>7.32</v>
      </c>
      <c r="J40" s="136" t="s">
        <v>200</v>
      </c>
      <c r="K40" s="136">
        <v>7.5</v>
      </c>
      <c r="L40" s="157"/>
      <c r="M40" s="156">
        <f>IF(ISNUMBER(K40/G40),IF(NOT(K40/G40=0),K40/G40, " "), " ")</f>
        <v>7.3529411764705879</v>
      </c>
      <c r="N40" s="154" t="s">
        <v>201</v>
      </c>
    </row>
    <row r="41" spans="1:14" ht="34.200000000000003" x14ac:dyDescent="0.25">
      <c r="A41" s="152">
        <v>14</v>
      </c>
      <c r="B41" s="153" t="s">
        <v>202</v>
      </c>
      <c r="C41" s="134" t="s">
        <v>203</v>
      </c>
      <c r="D41" s="154" t="s">
        <v>204</v>
      </c>
      <c r="E41" s="155">
        <v>2</v>
      </c>
      <c r="F41" s="136" t="s">
        <v>205</v>
      </c>
      <c r="G41" s="136">
        <v>10.52</v>
      </c>
      <c r="H41" s="156">
        <v>16.86</v>
      </c>
      <c r="I41" s="156">
        <v>33.72</v>
      </c>
      <c r="J41" s="136" t="s">
        <v>206</v>
      </c>
      <c r="K41" s="136">
        <v>34.619999999999997</v>
      </c>
      <c r="L41" s="157"/>
      <c r="M41" s="156">
        <f>IF(ISNUMBER(K41/G41),IF(NOT(K41/G41=0),K41/G41, " "), " ")</f>
        <v>3.290874524714829</v>
      </c>
      <c r="N41" s="154" t="s">
        <v>207</v>
      </c>
    </row>
    <row r="42" spans="1:14" ht="34.200000000000003" x14ac:dyDescent="0.25">
      <c r="A42" s="152">
        <v>15</v>
      </c>
      <c r="B42" s="153" t="s">
        <v>208</v>
      </c>
      <c r="C42" s="134" t="s">
        <v>209</v>
      </c>
      <c r="D42" s="154" t="s">
        <v>187</v>
      </c>
      <c r="E42" s="155">
        <v>2.9999999999999997E-4</v>
      </c>
      <c r="F42" s="136" t="s">
        <v>210</v>
      </c>
      <c r="G42" s="136">
        <v>3.46</v>
      </c>
      <c r="H42" s="156">
        <v>54604.39</v>
      </c>
      <c r="I42" s="156">
        <v>16.38</v>
      </c>
      <c r="J42" s="136" t="s">
        <v>211</v>
      </c>
      <c r="K42" s="136">
        <v>16.809999999999999</v>
      </c>
      <c r="L42" s="157"/>
      <c r="M42" s="156">
        <f>IF(ISNUMBER(K42/G42),IF(NOT(K42/G42=0),K42/G42, " "), " ")</f>
        <v>4.8583815028901727</v>
      </c>
      <c r="N42" s="154" t="s">
        <v>207</v>
      </c>
    </row>
    <row r="43" spans="1:14" ht="34.200000000000003" x14ac:dyDescent="0.25">
      <c r="A43" s="152">
        <v>16</v>
      </c>
      <c r="B43" s="153" t="s">
        <v>212</v>
      </c>
      <c r="C43" s="134" t="s">
        <v>213</v>
      </c>
      <c r="D43" s="154" t="s">
        <v>193</v>
      </c>
      <c r="E43" s="155">
        <v>1.5E-3</v>
      </c>
      <c r="F43" s="136" t="s">
        <v>214</v>
      </c>
      <c r="G43" s="136">
        <v>0.15</v>
      </c>
      <c r="H43" s="156">
        <v>418</v>
      </c>
      <c r="I43" s="156">
        <v>0.63</v>
      </c>
      <c r="J43" s="136" t="s">
        <v>215</v>
      </c>
      <c r="K43" s="136">
        <v>0.65</v>
      </c>
      <c r="L43" s="157"/>
      <c r="M43" s="156">
        <f>IF(ISNUMBER(K43/G43),IF(NOT(K43/G43=0),K43/G43, " "), " ")</f>
        <v>4.3333333333333339</v>
      </c>
      <c r="N43" s="154" t="s">
        <v>216</v>
      </c>
    </row>
    <row r="44" spans="1:14" ht="22.8" x14ac:dyDescent="0.25">
      <c r="A44" s="152">
        <v>17</v>
      </c>
      <c r="B44" s="153" t="s">
        <v>217</v>
      </c>
      <c r="C44" s="134" t="s">
        <v>218</v>
      </c>
      <c r="D44" s="154" t="s">
        <v>219</v>
      </c>
      <c r="E44" s="155">
        <v>4.3E-3</v>
      </c>
      <c r="F44" s="136" t="s">
        <v>220</v>
      </c>
      <c r="G44" s="136">
        <v>0.18</v>
      </c>
      <c r="H44" s="156">
        <v>228.81</v>
      </c>
      <c r="I44" s="156">
        <v>0.99</v>
      </c>
      <c r="J44" s="136" t="s">
        <v>221</v>
      </c>
      <c r="K44" s="136">
        <v>1</v>
      </c>
      <c r="L44" s="157"/>
      <c r="M44" s="156">
        <f>IF(ISNUMBER(K44/G44),IF(NOT(K44/G44=0),K44/G44, " "), " ")</f>
        <v>5.5555555555555554</v>
      </c>
      <c r="N44" s="154" t="s">
        <v>222</v>
      </c>
    </row>
    <row r="45" spans="1:14" ht="45.6" x14ac:dyDescent="0.25">
      <c r="A45" s="152">
        <v>18</v>
      </c>
      <c r="B45" s="153" t="s">
        <v>223</v>
      </c>
      <c r="C45" s="134" t="s">
        <v>224</v>
      </c>
      <c r="D45" s="154" t="s">
        <v>219</v>
      </c>
      <c r="E45" s="155">
        <v>0.24660000000000001</v>
      </c>
      <c r="F45" s="136" t="s">
        <v>225</v>
      </c>
      <c r="G45" s="136">
        <v>5.62</v>
      </c>
      <c r="H45" s="156">
        <v>119.32</v>
      </c>
      <c r="I45" s="156">
        <v>29.43</v>
      </c>
      <c r="J45" s="136" t="s">
        <v>226</v>
      </c>
      <c r="K45" s="136">
        <v>30.09</v>
      </c>
      <c r="L45" s="157"/>
      <c r="M45" s="156">
        <f>IF(ISNUMBER(K45/G45),IF(NOT(K45/G45=0),K45/G45, " "), " ")</f>
        <v>5.3540925266903914</v>
      </c>
      <c r="N45" s="154" t="s">
        <v>227</v>
      </c>
    </row>
    <row r="46" spans="1:14" ht="22.8" x14ac:dyDescent="0.25">
      <c r="A46" s="152">
        <v>19</v>
      </c>
      <c r="B46" s="153" t="s">
        <v>228</v>
      </c>
      <c r="C46" s="134" t="s">
        <v>229</v>
      </c>
      <c r="D46" s="154" t="s">
        <v>181</v>
      </c>
      <c r="E46" s="155">
        <v>0.14499999999999999</v>
      </c>
      <c r="F46" s="136" t="s">
        <v>230</v>
      </c>
      <c r="G46" s="136">
        <v>1.1000000000000001</v>
      </c>
      <c r="H46" s="156">
        <v>25.01</v>
      </c>
      <c r="I46" s="156">
        <v>3.63</v>
      </c>
      <c r="J46" s="136" t="s">
        <v>231</v>
      </c>
      <c r="K46" s="136">
        <v>3.8</v>
      </c>
      <c r="L46" s="157"/>
      <c r="M46" s="156">
        <f>IF(ISNUMBER(K46/G46),IF(NOT(K46/G46=0),K46/G46, " "), " ")</f>
        <v>3.4545454545454541</v>
      </c>
      <c r="N46" s="154" t="s">
        <v>232</v>
      </c>
    </row>
    <row r="47" spans="1:14" ht="34.200000000000003" x14ac:dyDescent="0.25">
      <c r="A47" s="152">
        <v>20</v>
      </c>
      <c r="B47" s="153" t="s">
        <v>233</v>
      </c>
      <c r="C47" s="134" t="s">
        <v>234</v>
      </c>
      <c r="D47" s="154" t="s">
        <v>187</v>
      </c>
      <c r="E47" s="155">
        <v>1.1999999999999999E-3</v>
      </c>
      <c r="F47" s="136" t="s">
        <v>235</v>
      </c>
      <c r="G47" s="136">
        <v>14.14</v>
      </c>
      <c r="H47" s="156">
        <v>33140</v>
      </c>
      <c r="I47" s="156">
        <v>39.770000000000003</v>
      </c>
      <c r="J47" s="136" t="s">
        <v>236</v>
      </c>
      <c r="K47" s="136">
        <v>40.89</v>
      </c>
      <c r="L47" s="157"/>
      <c r="M47" s="156">
        <f>IF(ISNUMBER(K47/G47),IF(NOT(K47/G47=0),K47/G47, " "), " ")</f>
        <v>2.8917963224893919</v>
      </c>
      <c r="N47" s="154" t="s">
        <v>237</v>
      </c>
    </row>
    <row r="48" spans="1:14" ht="34.200000000000003" x14ac:dyDescent="0.25">
      <c r="A48" s="152">
        <v>21</v>
      </c>
      <c r="B48" s="153" t="s">
        <v>238</v>
      </c>
      <c r="C48" s="134" t="s">
        <v>239</v>
      </c>
      <c r="D48" s="154" t="s">
        <v>187</v>
      </c>
      <c r="E48" s="155">
        <v>6.9999999999999999E-4</v>
      </c>
      <c r="F48" s="136" t="s">
        <v>240</v>
      </c>
      <c r="G48" s="136">
        <v>14.64</v>
      </c>
      <c r="H48" s="156">
        <v>55802.95</v>
      </c>
      <c r="I48" s="156">
        <v>39.06</v>
      </c>
      <c r="J48" s="136" t="s">
        <v>241</v>
      </c>
      <c r="K48" s="136">
        <v>40.07</v>
      </c>
      <c r="L48" s="157"/>
      <c r="M48" s="156">
        <f>IF(ISNUMBER(K48/G48),IF(NOT(K48/G48=0),K48/G48, " "), " ")</f>
        <v>2.7370218579234971</v>
      </c>
      <c r="N48" s="154" t="s">
        <v>207</v>
      </c>
    </row>
    <row r="49" spans="1:14" ht="57" x14ac:dyDescent="0.25">
      <c r="A49" s="152">
        <v>22</v>
      </c>
      <c r="B49" s="153" t="s">
        <v>242</v>
      </c>
      <c r="C49" s="134" t="s">
        <v>243</v>
      </c>
      <c r="D49" s="154" t="s">
        <v>244</v>
      </c>
      <c r="E49" s="155">
        <v>0.53500000000000003</v>
      </c>
      <c r="F49" s="136" t="s">
        <v>245</v>
      </c>
      <c r="G49" s="136">
        <v>6.58</v>
      </c>
      <c r="H49" s="156">
        <v>52.7</v>
      </c>
      <c r="I49" s="156">
        <v>28.19</v>
      </c>
      <c r="J49" s="136" t="s">
        <v>246</v>
      </c>
      <c r="K49" s="136">
        <v>29</v>
      </c>
      <c r="L49" s="157"/>
      <c r="M49" s="156">
        <f>IF(ISNUMBER(K49/G49),IF(NOT(K49/G49=0),K49/G49, " "), " ")</f>
        <v>4.4072948328267474</v>
      </c>
      <c r="N49" s="154" t="s">
        <v>247</v>
      </c>
    </row>
    <row r="50" spans="1:14" ht="22.8" x14ac:dyDescent="0.25">
      <c r="A50" s="152">
        <v>23</v>
      </c>
      <c r="B50" s="153" t="s">
        <v>248</v>
      </c>
      <c r="C50" s="134" t="s">
        <v>249</v>
      </c>
      <c r="D50" s="154" t="s">
        <v>204</v>
      </c>
      <c r="E50" s="155">
        <v>2</v>
      </c>
      <c r="F50" s="136" t="s">
        <v>250</v>
      </c>
      <c r="G50" s="136">
        <v>37.200000000000003</v>
      </c>
      <c r="H50" s="156">
        <v>40.729999999999997</v>
      </c>
      <c r="I50" s="156">
        <v>81.459999999999994</v>
      </c>
      <c r="J50" s="136" t="s">
        <v>251</v>
      </c>
      <c r="K50" s="136">
        <v>83.42</v>
      </c>
      <c r="L50" s="157"/>
      <c r="M50" s="156">
        <f>IF(ISNUMBER(K50/G50),IF(NOT(K50/G50=0),K50/G50, " "), " ")</f>
        <v>2.2424731182795696</v>
      </c>
      <c r="N50" s="154" t="s">
        <v>252</v>
      </c>
    </row>
    <row r="51" spans="1:14" ht="34.200000000000003" x14ac:dyDescent="0.25">
      <c r="A51" s="152">
        <v>24</v>
      </c>
      <c r="B51" s="153" t="s">
        <v>253</v>
      </c>
      <c r="C51" s="134" t="s">
        <v>254</v>
      </c>
      <c r="D51" s="154" t="s">
        <v>193</v>
      </c>
      <c r="E51" s="155">
        <v>0.9617</v>
      </c>
      <c r="F51" s="136" t="s">
        <v>255</v>
      </c>
      <c r="G51" s="136">
        <v>2.99</v>
      </c>
      <c r="H51" s="156">
        <v>22.32</v>
      </c>
      <c r="I51" s="156">
        <v>21.46</v>
      </c>
      <c r="J51" s="136" t="s">
        <v>256</v>
      </c>
      <c r="K51" s="136">
        <v>21.9</v>
      </c>
      <c r="L51" s="157"/>
      <c r="M51" s="156">
        <f>IF(ISNUMBER(K51/G51),IF(NOT(K51/G51=0),K51/G51, " "), " ")</f>
        <v>7.3244147157190627</v>
      </c>
      <c r="N51" s="154" t="s">
        <v>257</v>
      </c>
    </row>
    <row r="52" spans="1:14" ht="19.350000000000001" customHeight="1" x14ac:dyDescent="0.25">
      <c r="A52" s="150" t="s">
        <v>258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</row>
    <row r="53" spans="1:14" ht="19.350000000000001" customHeight="1" x14ac:dyDescent="0.25">
      <c r="A53" s="128" t="s">
        <v>178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 ht="22.8" x14ac:dyDescent="0.25">
      <c r="A54" s="158">
        <v>25</v>
      </c>
      <c r="B54" s="159" t="s">
        <v>259</v>
      </c>
      <c r="C54" s="140" t="s">
        <v>260</v>
      </c>
      <c r="D54" s="160" t="s">
        <v>187</v>
      </c>
      <c r="E54" s="161">
        <v>4.2599999999999999E-2</v>
      </c>
      <c r="F54" s="142" t="s">
        <v>162</v>
      </c>
      <c r="G54" s="142"/>
      <c r="H54" s="162"/>
      <c r="I54" s="162"/>
      <c r="J54" s="142" t="s">
        <v>162</v>
      </c>
      <c r="K54" s="142"/>
      <c r="L54" s="163"/>
      <c r="M54" s="162" t="str">
        <f>IF(ISNUMBER(K54/G54),IF(NOT(K54/G54=0),K54/G54, " "), " ")</f>
        <v xml:space="preserve"> </v>
      </c>
      <c r="N54" s="160"/>
    </row>
    <row r="55" spans="1:14" x14ac:dyDescent="0.25">
      <c r="A55" s="144" t="s">
        <v>124</v>
      </c>
      <c r="B55" s="145"/>
      <c r="C55" s="145"/>
      <c r="D55" s="145"/>
      <c r="E55" s="145"/>
      <c r="F55" s="145"/>
      <c r="G55" s="164">
        <v>257</v>
      </c>
      <c r="H55" s="165"/>
      <c r="I55" s="165"/>
      <c r="J55" s="165"/>
      <c r="K55" s="164">
        <v>1865</v>
      </c>
      <c r="L55" s="166"/>
      <c r="M55" s="164">
        <f ca="1">IF(ISNUMBER(INDIRECT("K" &amp; ROW())/INDIRECT("G" &amp; ROW())),INDIRECT("K" &amp; ROW())/INDIRECT("G" &amp; ROW()), " ")</f>
        <v>7.2568093385214008</v>
      </c>
      <c r="N55" s="146" t="s">
        <v>261</v>
      </c>
    </row>
    <row r="56" spans="1:14" x14ac:dyDescent="0.25">
      <c r="A56" s="144" t="s">
        <v>128</v>
      </c>
      <c r="B56" s="145"/>
      <c r="C56" s="145"/>
      <c r="D56" s="145"/>
      <c r="E56" s="145"/>
      <c r="F56" s="145"/>
      <c r="G56" s="164"/>
      <c r="H56" s="165"/>
      <c r="I56" s="165"/>
      <c r="J56" s="165"/>
      <c r="K56" s="164"/>
      <c r="L56" s="166"/>
      <c r="M56" s="164" t="str">
        <f ca="1">IF(ISNUMBER(INDIRECT("K" &amp; ROW())/INDIRECT("G" &amp; ROW())),INDIRECT("K" &amp; ROW())/INDIRECT("G" &amp; ROW()), " ")</f>
        <v xml:space="preserve"> </v>
      </c>
      <c r="N56" s="146" t="s">
        <v>261</v>
      </c>
    </row>
    <row r="57" spans="1:14" x14ac:dyDescent="0.25">
      <c r="A57" s="144" t="s">
        <v>129</v>
      </c>
      <c r="B57" s="145"/>
      <c r="C57" s="145"/>
      <c r="D57" s="145"/>
      <c r="E57" s="145"/>
      <c r="F57" s="145"/>
      <c r="G57" s="164">
        <v>100</v>
      </c>
      <c r="H57" s="165"/>
      <c r="I57" s="165"/>
      <c r="J57" s="165"/>
      <c r="K57" s="164">
        <v>1208</v>
      </c>
      <c r="L57" s="166"/>
      <c r="M57" s="164">
        <f ca="1">IF(ISNUMBER(INDIRECT("K" &amp; ROW())/INDIRECT("G" &amp; ROW())),INDIRECT("K" &amp; ROW())/INDIRECT("G" &amp; ROW()), " ")</f>
        <v>12.08</v>
      </c>
      <c r="N57" s="146" t="s">
        <v>261</v>
      </c>
    </row>
    <row r="58" spans="1:14" x14ac:dyDescent="0.25">
      <c r="A58" s="144" t="s">
        <v>130</v>
      </c>
      <c r="B58" s="145"/>
      <c r="C58" s="145"/>
      <c r="D58" s="145"/>
      <c r="E58" s="145"/>
      <c r="F58" s="145"/>
      <c r="G58" s="164">
        <v>149</v>
      </c>
      <c r="H58" s="165"/>
      <c r="I58" s="165"/>
      <c r="J58" s="165"/>
      <c r="K58" s="164">
        <v>617</v>
      </c>
      <c r="L58" s="166"/>
      <c r="M58" s="164">
        <f ca="1">IF(ISNUMBER(INDIRECT("K" &amp; ROW())/INDIRECT("G" &amp; ROW())),INDIRECT("K" &amp; ROW())/INDIRECT("G" &amp; ROW()), " ")</f>
        <v>4.1409395973154366</v>
      </c>
      <c r="N58" s="146" t="s">
        <v>261</v>
      </c>
    </row>
    <row r="59" spans="1:14" x14ac:dyDescent="0.25">
      <c r="A59" s="144" t="s">
        <v>131</v>
      </c>
      <c r="B59" s="145"/>
      <c r="C59" s="145"/>
      <c r="D59" s="145"/>
      <c r="E59" s="145"/>
      <c r="F59" s="145"/>
      <c r="G59" s="164">
        <v>9</v>
      </c>
      <c r="H59" s="165"/>
      <c r="I59" s="165"/>
      <c r="J59" s="165"/>
      <c r="K59" s="164">
        <v>49</v>
      </c>
      <c r="L59" s="166"/>
      <c r="M59" s="164">
        <f ca="1">IF(ISNUMBER(INDIRECT("K" &amp; ROW())/INDIRECT("G" &amp; ROW())),INDIRECT("K" &amp; ROW())/INDIRECT("G" &amp; ROW()), " ")</f>
        <v>5.4444444444444446</v>
      </c>
      <c r="N59" s="146" t="s">
        <v>261</v>
      </c>
    </row>
    <row r="60" spans="1:14" x14ac:dyDescent="0.25">
      <c r="A60" s="147" t="s">
        <v>132</v>
      </c>
      <c r="B60" s="148"/>
      <c r="C60" s="148"/>
      <c r="D60" s="148"/>
      <c r="E60" s="148"/>
      <c r="F60" s="148"/>
      <c r="G60" s="167">
        <v>94</v>
      </c>
      <c r="H60" s="168"/>
      <c r="I60" s="168"/>
      <c r="J60" s="168"/>
      <c r="K60" s="167">
        <v>964</v>
      </c>
      <c r="L60" s="169"/>
      <c r="M60" s="167">
        <f ca="1">IF(ISNUMBER(INDIRECT("K" &amp; ROW())/INDIRECT("G" &amp; ROW())),INDIRECT("K" &amp; ROW())/INDIRECT("G" &amp; ROW()), " ")</f>
        <v>10.25531914893617</v>
      </c>
      <c r="N60" s="149" t="s">
        <v>261</v>
      </c>
    </row>
    <row r="61" spans="1:14" x14ac:dyDescent="0.25">
      <c r="A61" s="147" t="s">
        <v>133</v>
      </c>
      <c r="B61" s="148"/>
      <c r="C61" s="148"/>
      <c r="D61" s="148"/>
      <c r="E61" s="148"/>
      <c r="F61" s="148"/>
      <c r="G61" s="167">
        <v>62</v>
      </c>
      <c r="H61" s="168"/>
      <c r="I61" s="168"/>
      <c r="J61" s="168"/>
      <c r="K61" s="167">
        <v>597</v>
      </c>
      <c r="L61" s="169"/>
      <c r="M61" s="167">
        <f ca="1">IF(ISNUMBER(INDIRECT("K" &amp; ROW())/INDIRECT("G" &amp; ROW())),INDIRECT("K" &amp; ROW())/INDIRECT("G" &amp; ROW()), " ")</f>
        <v>9.629032258064516</v>
      </c>
      <c r="N61" s="149" t="s">
        <v>261</v>
      </c>
    </row>
    <row r="62" spans="1:14" x14ac:dyDescent="0.25">
      <c r="A62" s="147" t="s">
        <v>134</v>
      </c>
      <c r="B62" s="148"/>
      <c r="C62" s="148"/>
      <c r="D62" s="148"/>
      <c r="E62" s="148"/>
      <c r="F62" s="148"/>
      <c r="G62" s="167"/>
      <c r="H62" s="168"/>
      <c r="I62" s="168"/>
      <c r="J62" s="168"/>
      <c r="K62" s="167"/>
      <c r="L62" s="169"/>
      <c r="M62" s="167" t="str">
        <f ca="1">IF(ISNUMBER(INDIRECT("K" &amp; ROW())/INDIRECT("G" &amp; ROW())),INDIRECT("K" &amp; ROW())/INDIRECT("G" &amp; ROW()), " ")</f>
        <v xml:space="preserve"> </v>
      </c>
      <c r="N62" s="149" t="s">
        <v>261</v>
      </c>
    </row>
    <row r="63" spans="1:14" ht="30" customHeight="1" x14ac:dyDescent="0.25">
      <c r="A63" s="144" t="s">
        <v>135</v>
      </c>
      <c r="B63" s="145"/>
      <c r="C63" s="145"/>
      <c r="D63" s="145"/>
      <c r="E63" s="145"/>
      <c r="F63" s="145"/>
      <c r="G63" s="164">
        <v>206</v>
      </c>
      <c r="H63" s="165"/>
      <c r="I63" s="165"/>
      <c r="J63" s="165"/>
      <c r="K63" s="164">
        <v>1706</v>
      </c>
      <c r="L63" s="166"/>
      <c r="M63" s="164">
        <f ca="1">IF(ISNUMBER(INDIRECT("K" &amp; ROW())/INDIRECT("G" &amp; ROW())),INDIRECT("K" &amp; ROW())/INDIRECT("G" &amp; ROW()), " ")</f>
        <v>8.2815533980582519</v>
      </c>
      <c r="N63" s="146" t="s">
        <v>261</v>
      </c>
    </row>
    <row r="64" spans="1:14" x14ac:dyDescent="0.25">
      <c r="A64" s="144" t="s">
        <v>136</v>
      </c>
      <c r="B64" s="145"/>
      <c r="C64" s="145"/>
      <c r="D64" s="145"/>
      <c r="E64" s="145"/>
      <c r="F64" s="145"/>
      <c r="G64" s="164">
        <v>66</v>
      </c>
      <c r="H64" s="165"/>
      <c r="I64" s="165"/>
      <c r="J64" s="165"/>
      <c r="K64" s="164">
        <v>620</v>
      </c>
      <c r="L64" s="166"/>
      <c r="M64" s="164">
        <f ca="1">IF(ISNUMBER(INDIRECT("K" &amp; ROW())/INDIRECT("G" &amp; ROW())),INDIRECT("K" &amp; ROW())/INDIRECT("G" &amp; ROW()), " ")</f>
        <v>9.3939393939393945</v>
      </c>
      <c r="N64" s="146" t="s">
        <v>261</v>
      </c>
    </row>
    <row r="65" spans="1:14" x14ac:dyDescent="0.25">
      <c r="A65" s="144" t="s">
        <v>137</v>
      </c>
      <c r="B65" s="145"/>
      <c r="C65" s="145"/>
      <c r="D65" s="145"/>
      <c r="E65" s="145"/>
      <c r="F65" s="145"/>
      <c r="G65" s="164">
        <v>141</v>
      </c>
      <c r="H65" s="165"/>
      <c r="I65" s="165"/>
      <c r="J65" s="165"/>
      <c r="K65" s="164">
        <v>1100</v>
      </c>
      <c r="L65" s="166"/>
      <c r="M65" s="164">
        <f ca="1">IF(ISNUMBER(INDIRECT("K" &amp; ROW())/INDIRECT("G" &amp; ROW())),INDIRECT("K" &amp; ROW())/INDIRECT("G" &amp; ROW()), " ")</f>
        <v>7.8014184397163122</v>
      </c>
      <c r="N65" s="146" t="s">
        <v>261</v>
      </c>
    </row>
    <row r="66" spans="1:14" x14ac:dyDescent="0.25">
      <c r="A66" s="144" t="s">
        <v>138</v>
      </c>
      <c r="B66" s="145"/>
      <c r="C66" s="145"/>
      <c r="D66" s="145"/>
      <c r="E66" s="145"/>
      <c r="F66" s="145"/>
      <c r="G66" s="164">
        <v>413</v>
      </c>
      <c r="H66" s="165"/>
      <c r="I66" s="165"/>
      <c r="J66" s="165"/>
      <c r="K66" s="164">
        <v>3426</v>
      </c>
      <c r="L66" s="166"/>
      <c r="M66" s="164">
        <f ca="1">IF(ISNUMBER(INDIRECT("K" &amp; ROW())/INDIRECT("G" &amp; ROW())),INDIRECT("K" &amp; ROW())/INDIRECT("G" &amp; ROW()), " ")</f>
        <v>8.2953995157384988</v>
      </c>
      <c r="N66" s="146" t="s">
        <v>261</v>
      </c>
    </row>
    <row r="67" spans="1:14" ht="30" customHeight="1" x14ac:dyDescent="0.25">
      <c r="A67" s="144" t="s">
        <v>139</v>
      </c>
      <c r="B67" s="145"/>
      <c r="C67" s="145"/>
      <c r="D67" s="145"/>
      <c r="E67" s="145"/>
      <c r="F67" s="145"/>
      <c r="G67" s="164">
        <v>32.83</v>
      </c>
      <c r="H67" s="165"/>
      <c r="I67" s="165"/>
      <c r="J67" s="165"/>
      <c r="K67" s="164">
        <v>164.09</v>
      </c>
      <c r="L67" s="166"/>
      <c r="M67" s="164">
        <f ca="1">IF(ISNUMBER(INDIRECT("K" &amp; ROW())/INDIRECT("G" &amp; ROW())),INDIRECT("K" &amp; ROW())/INDIRECT("G" &amp; ROW()), " ")</f>
        <v>4.9981724032896748</v>
      </c>
      <c r="N67" s="146" t="s">
        <v>261</v>
      </c>
    </row>
    <row r="68" spans="1:14" x14ac:dyDescent="0.25">
      <c r="A68" s="147" t="s">
        <v>140</v>
      </c>
      <c r="B68" s="148"/>
      <c r="C68" s="148"/>
      <c r="D68" s="148"/>
      <c r="E68" s="148"/>
      <c r="F68" s="148"/>
      <c r="G68" s="167">
        <v>445.83</v>
      </c>
      <c r="H68" s="168"/>
      <c r="I68" s="168"/>
      <c r="J68" s="168"/>
      <c r="K68" s="167">
        <v>3590.09</v>
      </c>
      <c r="L68" s="169"/>
      <c r="M68" s="167">
        <f ca="1">IF(ISNUMBER(INDIRECT("K" &amp; ROW())/INDIRECT("G" &amp; ROW())),INDIRECT("K" &amp; ROW())/INDIRECT("G" &amp; ROW()), " ")</f>
        <v>8.052598524101116</v>
      </c>
      <c r="N68" s="149" t="s">
        <v>261</v>
      </c>
    </row>
    <row r="69" spans="1:14" x14ac:dyDescent="0.25">
      <c r="A69" s="48"/>
      <c r="G69" s="67"/>
      <c r="H69" s="68"/>
      <c r="I69" s="68"/>
      <c r="J69" s="68"/>
      <c r="K69" s="67"/>
      <c r="L69" s="69"/>
      <c r="M69" s="67"/>
      <c r="N69" s="48"/>
    </row>
    <row r="70" spans="1:14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68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3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75" t="s">
        <v>69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</sheetData>
  <mergeCells count="47">
    <mergeCell ref="A67:F67"/>
    <mergeCell ref="A68:F68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24:N24"/>
    <mergeCell ref="A25:N25"/>
    <mergeCell ref="A31:N31"/>
    <mergeCell ref="A36:N36"/>
    <mergeCell ref="A52:N52"/>
    <mergeCell ref="A53:N5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