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2" i="8"/>
  <c r="K81" i="8"/>
  <c r="H82" i="8"/>
  <c r="H81" i="8"/>
  <c r="J14" i="16"/>
  <c r="G14" i="16"/>
  <c r="K30" i="8"/>
  <c r="H30" i="8"/>
  <c r="A18" i="16"/>
  <c r="B34" i="8"/>
  <c r="M47" i="16"/>
  <c r="M48" i="16"/>
  <c r="M52" i="16"/>
  <c r="M56" i="16"/>
  <c r="M60" i="16"/>
  <c r="M49" i="16"/>
  <c r="M53" i="16"/>
  <c r="M57" i="16"/>
  <c r="M50" i="16"/>
  <c r="M54" i="16"/>
  <c r="M58" i="16"/>
  <c r="M51" i="16"/>
  <c r="M55" i="16"/>
  <c r="M5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<sst xmlns="http://schemas.openxmlformats.org/spreadsheetml/2006/main" count="379" uniqueCount="258">
  <si>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</si>
  <si>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</si>
  <si>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</si>
  <si>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</si>
  <si>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</si>
  <si>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</si>
  <si>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</si>
  <si>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</si>
  <si>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</si>
  <si>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</si>
  <si>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</si>
  <si>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</si>
  <si>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</si>
  <si>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</si>
  <si>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</si>
  <si>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</si>
  <si>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</si>
  <si>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</si>
  <si>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</si>
  <si>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</si>
  <si>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</si>
  <si>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</si>
  <si>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</si>
  <si>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</si>
  <si>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</si>
  <si>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</si>
  <si>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</si>
  <si>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</si>
  <si>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</si>
  <si>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</si>
  <si>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</si>
  <si>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</si>
  <si>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</si>
  <si>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</si>
  <si>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</si>
  <si>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</si>
  <si>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</si>
  <si>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</si>
  <si>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</si>
  <si>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</si>
  <si>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</si>
  <si>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</si>
  <si>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</si>
  <si>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</si>
  <si>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</si>
  <si>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</si>
  <si>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</si>
  <si>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</si>
  <si>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</si>
  <si>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</si>
  <si>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</si>
  <si>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</si>
  <si>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</si>
  <si>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</si>
  <si>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</si>
  <si>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</si>
  <si>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</si>
  <si>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</si>
  <si>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</si>
  <si>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</si>
  <si>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</si>
  <si>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</si>
  <si>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</si>
  <si>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</si>
  <si>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07.12.2015</t>
  </si>
  <si>
    <t>30.09.2015</t>
  </si>
  <si>
    <t>О ПРИЕМКЕ ВЫПОЛНЕННЫХ РАБОТ за Сентябрь 2015</t>
  </si>
  <si>
    <t>на Победы 8</t>
  </si>
  <si>
    <t>Сдал:  _________________ //</t>
  </si>
  <si>
    <t>Принял:  _________________ //</t>
  </si>
  <si>
    <t>Раздел 1. ЯНВАРЬ</t>
  </si>
  <si>
    <t>кв.6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</si>
  <si>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</si>
  <si>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0,12
63
40</t>
  </si>
  <si>
    <t>2
1
1</t>
  </si>
  <si>
    <t>20
13
8</t>
  </si>
  <si>
    <t>Р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</si>
  <si>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</si>
  <si>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0,0012
111
51</t>
  </si>
  <si>
    <t>811,45
_____
14803,28</t>
  </si>
  <si>
    <t>19
1
1</t>
  </si>
  <si>
    <t>1
_____
18</t>
  </si>
  <si>
    <t>75
13
6</t>
  </si>
  <si>
    <t>12
_____
62</t>
  </si>
  <si>
    <t>ТСЦ-101-2137
Резина техническая листовая прессованная
кг</t>
  </si>
  <si>
    <t>0,6
111
51</t>
  </si>
  <si>
    <t xml:space="preserve">
_____
26,3</t>
  </si>
  <si>
    <t xml:space="preserve">
_____
16</t>
  </si>
  <si>
    <t xml:space="preserve">
_____
73</t>
  </si>
  <si>
    <t>М</t>
  </si>
  <si>
    <t>Раздел 2. ФЕВРАЛЬ</t>
  </si>
  <si>
    <t>0,0006
111
51</t>
  </si>
  <si>
    <t xml:space="preserve">
_____
9</t>
  </si>
  <si>
    <t>38
7
3</t>
  </si>
  <si>
    <t>6
_____
31</t>
  </si>
  <si>
    <t>0,3
111
51</t>
  </si>
  <si>
    <t xml:space="preserve">
_____
8</t>
  </si>
  <si>
    <t xml:space="preserve">
_____
37</t>
  </si>
  <si>
    <t>Раздел 3. МАРТ</t>
  </si>
  <si>
    <t>кв.3</t>
  </si>
  <si>
    <t>ТЕР29-01-181-01
Устройство гидроизоляции
1 т металлоконструкций изоляции
1 006,86 = 15 810,14 - 0,00624 x 11 520,00 - 0,014 x 17 290,00 - 1 x 14 489,34
НР 111%=145%*(0.9*0.85) от ФОТ
СП 51%=75%*(0.85*0.8) от ФОТ</t>
  </si>
  <si>
    <t>0,0003
111
51</t>
  </si>
  <si>
    <t>3
3
2</t>
  </si>
  <si>
    <t>ТСЦ-101-1870
Проволока вязальная
кг</t>
  </si>
  <si>
    <t>0,1
111
51</t>
  </si>
  <si>
    <t xml:space="preserve">
_____
12,12</t>
  </si>
  <si>
    <t xml:space="preserve">
_____
1</t>
  </si>
  <si>
    <t xml:space="preserve">
_____
6</t>
  </si>
  <si>
    <t>0,216
63
40</t>
  </si>
  <si>
    <t>3
2
2</t>
  </si>
  <si>
    <t>36
23
14</t>
  </si>
  <si>
    <t>ТЕРр65-15-1
Сварка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</si>
  <si>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0,005
88
48</t>
  </si>
  <si>
    <t>1000,16
_____
64,52</t>
  </si>
  <si>
    <t>54,89
_____
1,4</t>
  </si>
  <si>
    <t>6
5
3</t>
  </si>
  <si>
    <t>5
_____
1</t>
  </si>
  <si>
    <t>63
53
29</t>
  </si>
  <si>
    <t>60
_____
2</t>
  </si>
  <si>
    <t>Раздел 4. АПРЕЛЬ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</si>
  <si>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</si>
  <si>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</si>
  <si>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0,002
88
48</t>
  </si>
  <si>
    <t>1243,2
_____
3595,9</t>
  </si>
  <si>
    <t>174,53
_____
4,21</t>
  </si>
  <si>
    <t>10
2
1</t>
  </si>
  <si>
    <t>2
_____
8</t>
  </si>
  <si>
    <t>64
26
14</t>
  </si>
  <si>
    <t>30
_____
32</t>
  </si>
  <si>
    <t>Раздел 5. МАЙ</t>
  </si>
  <si>
    <t>ТЕРр65-10-1
Очистка канализационной сети: внутренней
100 м трубопровода
НР 88%=103%*0.85 от ФОТ
СП 48%=60%*0.8 от ФОТ</t>
  </si>
  <si>
    <t>0,0933
88
48</t>
  </si>
  <si>
    <t>332,63
_____
174,41</t>
  </si>
  <si>
    <t>47
32
19</t>
  </si>
  <si>
    <t>31
_____
16</t>
  </si>
  <si>
    <t>439
328
179</t>
  </si>
  <si>
    <t>373
_____
65</t>
  </si>
  <si>
    <t>Раздел 6. АВГУСТ</t>
  </si>
  <si>
    <t>кв.10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</si>
  <si>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</si>
  <si>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</si>
  <si>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</si>
  <si>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24
10
6</t>
  </si>
  <si>
    <t>10
_____
13</t>
  </si>
  <si>
    <t>184
106
58</t>
  </si>
  <si>
    <t>120
_____
61</t>
  </si>
  <si>
    <t>Итого прямые затраты по акту</t>
  </si>
  <si>
    <t>57
_____
98</t>
  </si>
  <si>
    <t>696
_____
406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</si>
  <si>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</si>
  <si>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</si>
  <si>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</si>
  <si>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</si>
  <si>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</si>
  <si>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</si>
  <si>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</si>
  <si>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</si>
  <si>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</si>
  <si>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</si>
  <si>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</si>
  <si>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</si>
  <si>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</si>
  <si>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</si>
  <si>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</si>
  <si>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</si>
  <si>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</si>
  <si>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</si>
  <si>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</si>
  <si>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</si>
  <si>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</si>
  <si>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</si>
  <si>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</si>
  <si>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</si>
  <si>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</si>
  <si>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</si>
  <si>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</si>
  <si>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</si>
  <si>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</si>
  <si>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</si>
  <si>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</si>
  <si>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</si>
  <si>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</si>
  <si>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</si>
  <si>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</si>
  <si>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</si>
  <si>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</si>
  <si>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</si>
  <si>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</si>
  <si>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</si>
  <si>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</si>
  <si>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</si>
  <si>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</si>
  <si>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</si>
  <si>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</si>
  <si>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</si>
  <si>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</si>
  <si>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9,02
</t>
  </si>
  <si>
    <t>ЧелСЦена,май 2015 г., ч.2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</si>
  <si>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</si>
  <si>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</si>
  <si>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</si>
  <si>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</si>
  <si>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</si>
  <si>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</si>
  <si>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</si>
  <si>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</si>
  <si>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</si>
  <si>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</si>
  <si>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</si>
  <si>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</si>
  <si>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</si>
  <si>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</si>
  <si>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</si>
  <si>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</si>
  <si>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</si>
  <si>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</si>
  <si>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</si>
  <si>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</si>
  <si>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</si>
  <si>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</si>
  <si>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</si>
  <si>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</si>
  <si>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</si>
  <si>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</si>
  <si>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</si>
  <si>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</si>
  <si>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</si>
  <si>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</si>
  <si>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</si>
  <si>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</si>
  <si>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</si>
  <si>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</si>
  <si>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</si>
  <si>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</si>
  <si>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</si>
  <si>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</si>
  <si>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</si>
  <si>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</si>
  <si>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</si>
  <si>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</si>
  <si>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</si>
  <si>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</si>
  <si>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</si>
  <si>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</si>
  <si>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</si>
  <si>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</si>
  <si>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</si>
  <si>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</si>
  <si>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ТСЦ-101-1870</t>
  </si>
  <si>
    <t>Проволока вязальная</t>
  </si>
  <si>
    <t xml:space="preserve">12,12
</t>
  </si>
  <si>
    <t xml:space="preserve">55
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</si>
  <si>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</si>
  <si>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</si>
  <si>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</si>
  <si>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</si>
  <si>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 xml:space="preserve"> </t>
  </si>
  <si>
    <t>Объект : ул.Победы,8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</si>
</sst>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0"/>
  <sheetViews>
    <sheetView showGridLines="0" tabSelected="1" topLeftCell="A70" workbookViewId="0">
      <selection activeCell="A74" sqref="A74:IV7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257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5.38</v>
      </c>
      <c r="X14" s="27">
        <v>5.38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266.46/1000</f>
        <v>0.26645999999999997</v>
      </c>
      <c r="I27" s="85"/>
      <c r="J27" s="35" t="s">
        <v>5</v>
      </c>
      <c r="K27" s="86">
        <f>2134.86/1000</f>
        <v>2.1348600000000002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5.3800000000000002E-3</v>
      </c>
      <c r="I30" s="85"/>
      <c r="J30" s="35" t="s">
        <v>7</v>
      </c>
      <c r="K30" s="86">
        <f>(X14+X15)/1000</f>
        <v>5.3800000000000002E-3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57</v>
      </c>
      <c r="Z30" s="71">
        <v>56</v>
      </c>
      <c r="AA30" s="71">
        <v>34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57/1000</f>
        <v>5.7000000000000002E-2</v>
      </c>
      <c r="I31" s="85"/>
      <c r="J31" s="35" t="s">
        <v>5</v>
      </c>
      <c r="K31" s="86">
        <f>696/1000</f>
        <v>0.69599999999999995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696</v>
      </c>
      <c r="Z31" s="72">
        <v>594</v>
      </c>
      <c r="AA31" s="72">
        <v>328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2</v>
      </c>
      <c r="J42" s="136"/>
      <c r="K42" s="136" t="s">
        <v>75</v>
      </c>
      <c r="L42" s="137">
        <v>20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2">
        <v>2</v>
      </c>
      <c r="B43" s="133">
        <v>2</v>
      </c>
      <c r="C43" s="134" t="s">
        <v>77</v>
      </c>
      <c r="D43" s="135" t="s">
        <v>78</v>
      </c>
      <c r="E43" s="136">
        <v>15810.14</v>
      </c>
      <c r="F43" s="137" t="s">
        <v>79</v>
      </c>
      <c r="G43" s="136">
        <v>195.41</v>
      </c>
      <c r="H43" s="136" t="s">
        <v>80</v>
      </c>
      <c r="I43" s="136" t="s">
        <v>81</v>
      </c>
      <c r="J43" s="136"/>
      <c r="K43" s="136" t="s">
        <v>82</v>
      </c>
      <c r="L43" s="137" t="s">
        <v>83</v>
      </c>
      <c r="M43" s="137"/>
      <c r="N43" s="137" t="s">
        <v>76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34.200000000000003" x14ac:dyDescent="0.25">
      <c r="A44" s="138">
        <v>3</v>
      </c>
      <c r="B44" s="139">
        <v>3</v>
      </c>
      <c r="C44" s="140" t="s">
        <v>84</v>
      </c>
      <c r="D44" s="141" t="s">
        <v>85</v>
      </c>
      <c r="E44" s="142">
        <v>26.3</v>
      </c>
      <c r="F44" s="143" t="s">
        <v>86</v>
      </c>
      <c r="G44" s="142"/>
      <c r="H44" s="142">
        <v>16</v>
      </c>
      <c r="I44" s="142" t="s">
        <v>87</v>
      </c>
      <c r="J44" s="142"/>
      <c r="K44" s="142">
        <v>73</v>
      </c>
      <c r="L44" s="143" t="s">
        <v>88</v>
      </c>
      <c r="M44" s="143"/>
      <c r="N44" s="143" t="s">
        <v>89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90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71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2">
        <v>4</v>
      </c>
      <c r="B47" s="133">
        <v>4</v>
      </c>
      <c r="C47" s="134" t="s">
        <v>77</v>
      </c>
      <c r="D47" s="135" t="s">
        <v>91</v>
      </c>
      <c r="E47" s="136">
        <v>15810.14</v>
      </c>
      <c r="F47" s="137" t="s">
        <v>79</v>
      </c>
      <c r="G47" s="136">
        <v>195.41</v>
      </c>
      <c r="H47" s="136">
        <v>9</v>
      </c>
      <c r="I47" s="136" t="s">
        <v>92</v>
      </c>
      <c r="J47" s="136"/>
      <c r="K47" s="136" t="s">
        <v>93</v>
      </c>
      <c r="L47" s="137" t="s">
        <v>94</v>
      </c>
      <c r="M47" s="137"/>
      <c r="N47" s="137" t="s">
        <v>76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34.200000000000003" x14ac:dyDescent="0.25">
      <c r="A48" s="138">
        <v>5</v>
      </c>
      <c r="B48" s="139">
        <v>5</v>
      </c>
      <c r="C48" s="140" t="s">
        <v>84</v>
      </c>
      <c r="D48" s="141" t="s">
        <v>95</v>
      </c>
      <c r="E48" s="142">
        <v>26.3</v>
      </c>
      <c r="F48" s="143" t="s">
        <v>86</v>
      </c>
      <c r="G48" s="142"/>
      <c r="H48" s="142">
        <v>8</v>
      </c>
      <c r="I48" s="142" t="s">
        <v>96</v>
      </c>
      <c r="J48" s="142"/>
      <c r="K48" s="142">
        <v>37</v>
      </c>
      <c r="L48" s="143" t="s">
        <v>97</v>
      </c>
      <c r="M48" s="143"/>
      <c r="N48" s="143" t="s">
        <v>89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98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99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79.8" x14ac:dyDescent="0.25">
      <c r="A51" s="132">
        <v>6</v>
      </c>
      <c r="B51" s="133">
        <v>6</v>
      </c>
      <c r="C51" s="134" t="s">
        <v>100</v>
      </c>
      <c r="D51" s="135" t="s">
        <v>101</v>
      </c>
      <c r="E51" s="136">
        <v>1006.86</v>
      </c>
      <c r="F51" s="137">
        <v>811.45</v>
      </c>
      <c r="G51" s="136">
        <v>195.41</v>
      </c>
      <c r="H51" s="136"/>
      <c r="I51" s="136"/>
      <c r="J51" s="136"/>
      <c r="K51" s="136" t="s">
        <v>102</v>
      </c>
      <c r="L51" s="137">
        <v>3</v>
      </c>
      <c r="M51" s="137"/>
      <c r="N51" s="137" t="s">
        <v>76</v>
      </c>
      <c r="O51" s="137"/>
      <c r="P51" s="137"/>
      <c r="Q51" s="137"/>
      <c r="R51" s="137"/>
      <c r="S51" s="137"/>
      <c r="T51" s="137"/>
      <c r="U51" s="137"/>
      <c r="V51" s="137"/>
    </row>
    <row r="52" spans="1:22" ht="34.200000000000003" x14ac:dyDescent="0.25">
      <c r="A52" s="132">
        <v>7</v>
      </c>
      <c r="B52" s="133">
        <v>7</v>
      </c>
      <c r="C52" s="134" t="s">
        <v>84</v>
      </c>
      <c r="D52" s="135" t="s">
        <v>95</v>
      </c>
      <c r="E52" s="136">
        <v>26.3</v>
      </c>
      <c r="F52" s="137" t="s">
        <v>86</v>
      </c>
      <c r="G52" s="136"/>
      <c r="H52" s="136">
        <v>8</v>
      </c>
      <c r="I52" s="136" t="s">
        <v>96</v>
      </c>
      <c r="J52" s="136"/>
      <c r="K52" s="136">
        <v>37</v>
      </c>
      <c r="L52" s="137" t="s">
        <v>97</v>
      </c>
      <c r="M52" s="137"/>
      <c r="N52" s="137" t="s">
        <v>89</v>
      </c>
      <c r="O52" s="137"/>
      <c r="P52" s="137"/>
      <c r="Q52" s="137"/>
      <c r="R52" s="137"/>
      <c r="S52" s="137"/>
      <c r="T52" s="137"/>
      <c r="U52" s="137"/>
      <c r="V52" s="137"/>
    </row>
    <row r="53" spans="1:22" ht="34.200000000000003" x14ac:dyDescent="0.25">
      <c r="A53" s="132">
        <v>8</v>
      </c>
      <c r="B53" s="133">
        <v>8</v>
      </c>
      <c r="C53" s="134" t="s">
        <v>103</v>
      </c>
      <c r="D53" s="135" t="s">
        <v>104</v>
      </c>
      <c r="E53" s="136">
        <v>12.12</v>
      </c>
      <c r="F53" s="137" t="s">
        <v>105</v>
      </c>
      <c r="G53" s="136"/>
      <c r="H53" s="136">
        <v>1</v>
      </c>
      <c r="I53" s="136" t="s">
        <v>106</v>
      </c>
      <c r="J53" s="136"/>
      <c r="K53" s="136">
        <v>6</v>
      </c>
      <c r="L53" s="137" t="s">
        <v>107</v>
      </c>
      <c r="M53" s="137"/>
      <c r="N53" s="137" t="s">
        <v>89</v>
      </c>
      <c r="O53" s="137"/>
      <c r="P53" s="137"/>
      <c r="Q53" s="137"/>
      <c r="R53" s="137"/>
      <c r="S53" s="137"/>
      <c r="T53" s="137"/>
      <c r="U53" s="137"/>
      <c r="V53" s="137"/>
    </row>
    <row r="54" spans="1:22" ht="18.45" customHeight="1" x14ac:dyDescent="0.25">
      <c r="A54" s="130" t="s">
        <v>99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68.400000000000006" x14ac:dyDescent="0.25">
      <c r="A55" s="132">
        <v>9</v>
      </c>
      <c r="B55" s="133">
        <v>9</v>
      </c>
      <c r="C55" s="134" t="s">
        <v>72</v>
      </c>
      <c r="D55" s="135" t="s">
        <v>108</v>
      </c>
      <c r="E55" s="136">
        <v>13.69</v>
      </c>
      <c r="F55" s="137">
        <v>13.69</v>
      </c>
      <c r="G55" s="136"/>
      <c r="H55" s="136" t="s">
        <v>109</v>
      </c>
      <c r="I55" s="136">
        <v>3</v>
      </c>
      <c r="J55" s="136"/>
      <c r="K55" s="136" t="s">
        <v>110</v>
      </c>
      <c r="L55" s="137">
        <v>36</v>
      </c>
      <c r="M55" s="137"/>
      <c r="N55" s="137" t="s">
        <v>76</v>
      </c>
      <c r="O55" s="137"/>
      <c r="P55" s="137"/>
      <c r="Q55" s="137"/>
      <c r="R55" s="137"/>
      <c r="S55" s="137"/>
      <c r="T55" s="137"/>
      <c r="U55" s="137"/>
      <c r="V55" s="137"/>
    </row>
    <row r="56" spans="1:22" ht="91.2" x14ac:dyDescent="0.25">
      <c r="A56" s="138">
        <v>10</v>
      </c>
      <c r="B56" s="139">
        <v>10</v>
      </c>
      <c r="C56" s="140" t="s">
        <v>111</v>
      </c>
      <c r="D56" s="141" t="s">
        <v>112</v>
      </c>
      <c r="E56" s="142">
        <v>1119.57</v>
      </c>
      <c r="F56" s="143" t="s">
        <v>113</v>
      </c>
      <c r="G56" s="142" t="s">
        <v>114</v>
      </c>
      <c r="H56" s="142" t="s">
        <v>115</v>
      </c>
      <c r="I56" s="142" t="s">
        <v>116</v>
      </c>
      <c r="J56" s="142"/>
      <c r="K56" s="142" t="s">
        <v>117</v>
      </c>
      <c r="L56" s="143" t="s">
        <v>118</v>
      </c>
      <c r="M56" s="143"/>
      <c r="N56" s="143" t="s">
        <v>76</v>
      </c>
      <c r="O56" s="143"/>
      <c r="P56" s="143"/>
      <c r="Q56" s="143"/>
      <c r="R56" s="143"/>
      <c r="S56" s="143"/>
      <c r="T56" s="143"/>
      <c r="U56" s="143"/>
      <c r="V56" s="143">
        <v>1</v>
      </c>
    </row>
    <row r="57" spans="1:22" ht="19.350000000000001" customHeight="1" x14ac:dyDescent="0.25">
      <c r="A57" s="128" t="s">
        <v>119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120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11</v>
      </c>
      <c r="B59" s="133">
        <v>11</v>
      </c>
      <c r="C59" s="134" t="s">
        <v>72</v>
      </c>
      <c r="D59" s="135" t="s">
        <v>108</v>
      </c>
      <c r="E59" s="136">
        <v>13.69</v>
      </c>
      <c r="F59" s="137">
        <v>13.69</v>
      </c>
      <c r="G59" s="136"/>
      <c r="H59" s="136" t="s">
        <v>109</v>
      </c>
      <c r="I59" s="136">
        <v>3</v>
      </c>
      <c r="J59" s="136"/>
      <c r="K59" s="136" t="s">
        <v>110</v>
      </c>
      <c r="L59" s="137">
        <v>36</v>
      </c>
      <c r="M59" s="137"/>
      <c r="N59" s="137" t="s">
        <v>76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8">
        <v>12</v>
      </c>
      <c r="B60" s="139">
        <v>12</v>
      </c>
      <c r="C60" s="140" t="s">
        <v>121</v>
      </c>
      <c r="D60" s="141" t="s">
        <v>122</v>
      </c>
      <c r="E60" s="142">
        <v>5013.63</v>
      </c>
      <c r="F60" s="143" t="s">
        <v>123</v>
      </c>
      <c r="G60" s="142" t="s">
        <v>124</v>
      </c>
      <c r="H60" s="142" t="s">
        <v>125</v>
      </c>
      <c r="I60" s="142" t="s">
        <v>126</v>
      </c>
      <c r="J60" s="142"/>
      <c r="K60" s="142" t="s">
        <v>127</v>
      </c>
      <c r="L60" s="143" t="s">
        <v>128</v>
      </c>
      <c r="M60" s="143"/>
      <c r="N60" s="143" t="s">
        <v>76</v>
      </c>
      <c r="O60" s="143"/>
      <c r="P60" s="143"/>
      <c r="Q60" s="143"/>
      <c r="R60" s="143"/>
      <c r="S60" s="143"/>
      <c r="T60" s="143"/>
      <c r="U60" s="143"/>
      <c r="V60" s="143">
        <v>2</v>
      </c>
    </row>
    <row r="61" spans="1:22" ht="19.350000000000001" customHeight="1" x14ac:dyDescent="0.25">
      <c r="A61" s="128" t="s">
        <v>129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57" x14ac:dyDescent="0.25">
      <c r="A62" s="138">
        <v>13</v>
      </c>
      <c r="B62" s="139">
        <v>13</v>
      </c>
      <c r="C62" s="140" t="s">
        <v>130</v>
      </c>
      <c r="D62" s="141" t="s">
        <v>131</v>
      </c>
      <c r="E62" s="142">
        <v>508.07</v>
      </c>
      <c r="F62" s="143" t="s">
        <v>132</v>
      </c>
      <c r="G62" s="142">
        <v>1.03</v>
      </c>
      <c r="H62" s="142" t="s">
        <v>133</v>
      </c>
      <c r="I62" s="142" t="s">
        <v>134</v>
      </c>
      <c r="J62" s="142"/>
      <c r="K62" s="142" t="s">
        <v>135</v>
      </c>
      <c r="L62" s="143" t="s">
        <v>136</v>
      </c>
      <c r="M62" s="143"/>
      <c r="N62" s="143" t="s">
        <v>76</v>
      </c>
      <c r="O62" s="143"/>
      <c r="P62" s="143"/>
      <c r="Q62" s="143"/>
      <c r="R62" s="143"/>
      <c r="S62" s="143"/>
      <c r="T62" s="143"/>
      <c r="U62" s="143"/>
      <c r="V62" s="143">
        <v>1</v>
      </c>
    </row>
    <row r="63" spans="1:22" ht="19.350000000000001" customHeight="1" x14ac:dyDescent="0.25">
      <c r="A63" s="128" t="s">
        <v>137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0" t="s">
        <v>138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79.8" x14ac:dyDescent="0.25">
      <c r="A65" s="138">
        <v>14</v>
      </c>
      <c r="B65" s="139">
        <v>14</v>
      </c>
      <c r="C65" s="140" t="s">
        <v>139</v>
      </c>
      <c r="D65" s="141" t="s">
        <v>140</v>
      </c>
      <c r="E65" s="142">
        <v>2435.67</v>
      </c>
      <c r="F65" s="143" t="s">
        <v>141</v>
      </c>
      <c r="G65" s="142" t="s">
        <v>114</v>
      </c>
      <c r="H65" s="142" t="s">
        <v>142</v>
      </c>
      <c r="I65" s="142" t="s">
        <v>143</v>
      </c>
      <c r="J65" s="142">
        <v>1</v>
      </c>
      <c r="K65" s="142" t="s">
        <v>144</v>
      </c>
      <c r="L65" s="143" t="s">
        <v>145</v>
      </c>
      <c r="M65" s="143"/>
      <c r="N65" s="143" t="s">
        <v>76</v>
      </c>
      <c r="O65" s="143"/>
      <c r="P65" s="143"/>
      <c r="Q65" s="143"/>
      <c r="R65" s="143"/>
      <c r="S65" s="143"/>
      <c r="T65" s="143"/>
      <c r="U65" s="143"/>
      <c r="V65" s="143">
        <v>3</v>
      </c>
    </row>
    <row r="66" spans="1:22" ht="34.200000000000003" x14ac:dyDescent="0.25">
      <c r="A66" s="144" t="s">
        <v>146</v>
      </c>
      <c r="B66" s="145"/>
      <c r="C66" s="145"/>
      <c r="D66" s="145"/>
      <c r="E66" s="145"/>
      <c r="F66" s="145"/>
      <c r="G66" s="145"/>
      <c r="H66" s="146">
        <v>156</v>
      </c>
      <c r="I66" s="146" t="s">
        <v>147</v>
      </c>
      <c r="J66" s="146">
        <v>1</v>
      </c>
      <c r="K66" s="146">
        <v>1111</v>
      </c>
      <c r="L66" s="146" t="s">
        <v>148</v>
      </c>
      <c r="M66" s="146"/>
      <c r="N66" s="146"/>
      <c r="O66" s="146"/>
      <c r="P66" s="146"/>
      <c r="Q66" s="146"/>
      <c r="R66" s="146"/>
      <c r="S66" s="146"/>
      <c r="T66" s="146"/>
      <c r="U66" s="146"/>
      <c r="V66" s="146">
        <v>9</v>
      </c>
    </row>
    <row r="67" spans="1:22" x14ac:dyDescent="0.25">
      <c r="A67" s="144" t="s">
        <v>149</v>
      </c>
      <c r="B67" s="145"/>
      <c r="C67" s="145"/>
      <c r="D67" s="145"/>
      <c r="E67" s="145"/>
      <c r="F67" s="145"/>
      <c r="G67" s="145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150</v>
      </c>
      <c r="B68" s="145"/>
      <c r="C68" s="145"/>
      <c r="D68" s="145"/>
      <c r="E68" s="145"/>
      <c r="F68" s="145"/>
      <c r="G68" s="145"/>
      <c r="H68" s="146">
        <v>57</v>
      </c>
      <c r="I68" s="146"/>
      <c r="J68" s="146"/>
      <c r="K68" s="146">
        <v>696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151</v>
      </c>
      <c r="B69" s="145"/>
      <c r="C69" s="145"/>
      <c r="D69" s="145"/>
      <c r="E69" s="145"/>
      <c r="F69" s="145"/>
      <c r="G69" s="145"/>
      <c r="H69" s="146">
        <v>98</v>
      </c>
      <c r="I69" s="146"/>
      <c r="J69" s="146"/>
      <c r="K69" s="146">
        <v>406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152</v>
      </c>
      <c r="B70" s="145"/>
      <c r="C70" s="145"/>
      <c r="D70" s="145"/>
      <c r="E70" s="145"/>
      <c r="F70" s="145"/>
      <c r="G70" s="145"/>
      <c r="H70" s="146">
        <v>1</v>
      </c>
      <c r="I70" s="146"/>
      <c r="J70" s="146"/>
      <c r="K70" s="146">
        <v>9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153</v>
      </c>
      <c r="B71" s="148"/>
      <c r="C71" s="148"/>
      <c r="D71" s="148"/>
      <c r="E71" s="148"/>
      <c r="F71" s="148"/>
      <c r="G71" s="148"/>
      <c r="H71" s="149">
        <v>56</v>
      </c>
      <c r="I71" s="149"/>
      <c r="J71" s="149"/>
      <c r="K71" s="149">
        <v>594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154</v>
      </c>
      <c r="B72" s="148"/>
      <c r="C72" s="148"/>
      <c r="D72" s="148"/>
      <c r="E72" s="148"/>
      <c r="F72" s="148"/>
      <c r="G72" s="148"/>
      <c r="H72" s="149">
        <v>34</v>
      </c>
      <c r="I72" s="149"/>
      <c r="J72" s="149"/>
      <c r="K72" s="149">
        <v>328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155</v>
      </c>
      <c r="B73" s="148"/>
      <c r="C73" s="148"/>
      <c r="D73" s="148"/>
      <c r="E73" s="148"/>
      <c r="F73" s="148"/>
      <c r="G73" s="148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ht="30" hidden="1" customHeight="1" x14ac:dyDescent="0.25">
      <c r="A74" s="144" t="s">
        <v>156</v>
      </c>
      <c r="B74" s="145"/>
      <c r="C74" s="145"/>
      <c r="D74" s="145"/>
      <c r="E74" s="145"/>
      <c r="F74" s="145"/>
      <c r="G74" s="145"/>
      <c r="H74" s="146">
        <v>18</v>
      </c>
      <c r="I74" s="146"/>
      <c r="J74" s="146"/>
      <c r="K74" s="146">
        <v>187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idden="1" x14ac:dyDescent="0.25">
      <c r="A75" s="144" t="s">
        <v>157</v>
      </c>
      <c r="B75" s="145"/>
      <c r="C75" s="145"/>
      <c r="D75" s="145"/>
      <c r="E75" s="145"/>
      <c r="F75" s="145"/>
      <c r="G75" s="145"/>
      <c r="H75" s="146">
        <v>63</v>
      </c>
      <c r="I75" s="146"/>
      <c r="J75" s="146"/>
      <c r="K75" s="146">
        <v>303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158</v>
      </c>
      <c r="B76" s="145"/>
      <c r="C76" s="145"/>
      <c r="D76" s="145"/>
      <c r="E76" s="145"/>
      <c r="F76" s="145"/>
      <c r="G76" s="145"/>
      <c r="H76" s="146">
        <v>165</v>
      </c>
      <c r="I76" s="146"/>
      <c r="J76" s="146"/>
      <c r="K76" s="146">
        <v>1543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x14ac:dyDescent="0.25">
      <c r="A77" s="144" t="s">
        <v>159</v>
      </c>
      <c r="B77" s="145"/>
      <c r="C77" s="145"/>
      <c r="D77" s="145"/>
      <c r="E77" s="145"/>
      <c r="F77" s="145"/>
      <c r="G77" s="145"/>
      <c r="H77" s="146">
        <v>246</v>
      </c>
      <c r="I77" s="146"/>
      <c r="J77" s="146"/>
      <c r="K77" s="146">
        <v>2033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customHeight="1" x14ac:dyDescent="0.25">
      <c r="A78" s="144" t="s">
        <v>160</v>
      </c>
      <c r="B78" s="145"/>
      <c r="C78" s="145"/>
      <c r="D78" s="145"/>
      <c r="E78" s="145"/>
      <c r="F78" s="145"/>
      <c r="G78" s="145"/>
      <c r="H78" s="146">
        <v>20.46</v>
      </c>
      <c r="I78" s="146"/>
      <c r="J78" s="146"/>
      <c r="K78" s="146">
        <v>101.86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7" t="s">
        <v>161</v>
      </c>
      <c r="B79" s="148"/>
      <c r="C79" s="148"/>
      <c r="D79" s="148"/>
      <c r="E79" s="148"/>
      <c r="F79" s="148"/>
      <c r="G79" s="148"/>
      <c r="H79" s="149">
        <v>266.45999999999998</v>
      </c>
      <c r="I79" s="149"/>
      <c r="J79" s="149"/>
      <c r="K79" s="149">
        <v>2134.86</v>
      </c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</row>
    <row r="80" spans="1:22" x14ac:dyDescent="0.25">
      <c r="A80" s="50"/>
      <c r="B80" s="39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25">
      <c r="A81" s="50"/>
      <c r="B81" s="39"/>
      <c r="C81" s="73" t="s">
        <v>61</v>
      </c>
      <c r="D81" s="48"/>
      <c r="E81" s="48"/>
      <c r="F81" s="48"/>
      <c r="G81" s="48"/>
      <c r="H81" s="74">
        <f>IF(ISBLANK(Y30),"",ROUND(Z30/Y30,2)*100)</f>
        <v>98</v>
      </c>
      <c r="I81" s="48"/>
      <c r="J81" s="48"/>
      <c r="K81" s="74">
        <f>IF(ISBLANK(Y31),"",ROUND(Z31/Y31,2)*100)</f>
        <v>85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25">
      <c r="A82" s="50"/>
      <c r="B82" s="39"/>
      <c r="C82" s="73" t="s">
        <v>62</v>
      </c>
      <c r="D82" s="48"/>
      <c r="E82" s="48"/>
      <c r="F82" s="48"/>
      <c r="G82" s="48"/>
      <c r="H82" s="45">
        <f>IF(ISBLANK(Y30),"",ROUND(AA30/Y30,2)*100)</f>
        <v>60</v>
      </c>
      <c r="I82" s="48"/>
      <c r="J82" s="48"/>
      <c r="K82" s="45">
        <f>IF(ISBLANK(Y31),"",ROUND(AA31/Y31,2)*100)</f>
        <v>47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28"/>
      <c r="B83" s="28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1:22" x14ac:dyDescent="0.25">
      <c r="B84" s="75" t="s">
        <v>68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</row>
    <row r="85" spans="1:22" x14ac:dyDescent="0.25">
      <c r="B85" s="3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69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46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</row>
    <row r="89" spans="1:22" x14ac:dyDescent="0.25">
      <c r="C89" s="49"/>
      <c r="D89" s="49"/>
      <c r="E89" s="49"/>
      <c r="F89" s="49"/>
      <c r="G89" s="49"/>
    </row>
    <row r="90" spans="1:22" x14ac:dyDescent="0.25">
      <c r="C90" s="49"/>
      <c r="D90" s="49"/>
      <c r="E90" s="49"/>
      <c r="F90" s="49"/>
      <c r="G90" s="4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</sheetData>
  <mergeCells count="58">
    <mergeCell ref="A78:G78"/>
    <mergeCell ref="A79:G79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54:V54"/>
    <mergeCell ref="A57:V57"/>
    <mergeCell ref="A58:V58"/>
    <mergeCell ref="A61:V61"/>
    <mergeCell ref="A63:V63"/>
    <mergeCell ref="A64:V64"/>
    <mergeCell ref="A40:V40"/>
    <mergeCell ref="A41:V41"/>
    <mergeCell ref="A45:V45"/>
    <mergeCell ref="A46:V46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162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266.46/1000</f>
        <v>0.26645999999999997</v>
      </c>
      <c r="H11" s="85"/>
      <c r="I11" s="55" t="s">
        <v>5</v>
      </c>
      <c r="J11" s="86">
        <f>2134.86/1000</f>
        <v>2.1348600000000002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5.3800000000000002E-3</v>
      </c>
      <c r="H14" s="85"/>
      <c r="I14" s="55" t="s">
        <v>7</v>
      </c>
      <c r="J14" s="86">
        <f>(P14+P15)/1000</f>
        <v>5.3800000000000002E-3</v>
      </c>
      <c r="K14" s="87"/>
      <c r="L14" s="58">
        <v>57</v>
      </c>
      <c r="M14" s="35" t="s">
        <v>7</v>
      </c>
      <c r="N14" s="57"/>
      <c r="O14" s="26">
        <v>5.38</v>
      </c>
      <c r="P14" s="27">
        <v>5.38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57/1000</f>
        <v>5.7000000000000002E-2</v>
      </c>
      <c r="H15" s="117"/>
      <c r="I15" s="55" t="s">
        <v>5</v>
      </c>
      <c r="J15" s="86">
        <f>696/1000</f>
        <v>0.69599999999999995</v>
      </c>
      <c r="K15" s="87"/>
      <c r="L15" s="59">
        <v>696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165</v>
      </c>
      <c r="C26" s="134" t="s">
        <v>166</v>
      </c>
      <c r="D26" s="154" t="s">
        <v>167</v>
      </c>
      <c r="E26" s="155">
        <v>3</v>
      </c>
      <c r="F26" s="136" t="s">
        <v>168</v>
      </c>
      <c r="G26" s="136">
        <v>30.99</v>
      </c>
      <c r="H26" s="156"/>
      <c r="I26" s="156"/>
      <c r="J26" s="136" t="s">
        <v>169</v>
      </c>
      <c r="K26" s="136">
        <v>372.15</v>
      </c>
      <c r="L26" s="157"/>
      <c r="M26" s="156">
        <f>IF(ISNUMBER(K26/G26),IF(NOT(K26/G26=0),K26/G26, " "), " ")</f>
        <v>12.008712487899322</v>
      </c>
      <c r="N26" s="154"/>
    </row>
    <row r="27" spans="1:23" s="29" customFormat="1" ht="22.8" x14ac:dyDescent="0.25">
      <c r="A27" s="152">
        <v>2</v>
      </c>
      <c r="B27" s="153" t="s">
        <v>170</v>
      </c>
      <c r="C27" s="134" t="s">
        <v>171</v>
      </c>
      <c r="D27" s="154" t="s">
        <v>167</v>
      </c>
      <c r="E27" s="155">
        <v>0.69</v>
      </c>
      <c r="F27" s="136" t="s">
        <v>172</v>
      </c>
      <c r="G27" s="136">
        <v>7.44</v>
      </c>
      <c r="H27" s="156"/>
      <c r="I27" s="156"/>
      <c r="J27" s="136" t="s">
        <v>173</v>
      </c>
      <c r="K27" s="136">
        <v>89.32</v>
      </c>
      <c r="L27" s="157"/>
      <c r="M27" s="156">
        <f>IF(ISNUMBER(K27/G27),IF(NOT(K27/G27=0),K27/G27, " "), " ")</f>
        <v>12.00537634408602</v>
      </c>
      <c r="N27" s="154"/>
    </row>
    <row r="28" spans="1:23" s="29" customFormat="1" ht="22.8" x14ac:dyDescent="0.25">
      <c r="A28" s="152">
        <v>3</v>
      </c>
      <c r="B28" s="153" t="s">
        <v>174</v>
      </c>
      <c r="C28" s="134" t="s">
        <v>175</v>
      </c>
      <c r="D28" s="154" t="s">
        <v>167</v>
      </c>
      <c r="E28" s="155">
        <v>1.56</v>
      </c>
      <c r="F28" s="136" t="s">
        <v>176</v>
      </c>
      <c r="G28" s="136">
        <v>17.47</v>
      </c>
      <c r="H28" s="156"/>
      <c r="I28" s="156"/>
      <c r="J28" s="136" t="s">
        <v>177</v>
      </c>
      <c r="K28" s="136">
        <v>209.67</v>
      </c>
      <c r="L28" s="157"/>
      <c r="M28" s="156">
        <f>IF(ISNUMBER(K28/G28),IF(NOT(K28/G28=0),K28/G28, " "), " ")</f>
        <v>12.001717229536348</v>
      </c>
      <c r="N28" s="154"/>
    </row>
    <row r="29" spans="1:23" s="29" customFormat="1" ht="22.8" x14ac:dyDescent="0.25">
      <c r="A29" s="152">
        <v>4</v>
      </c>
      <c r="B29" s="153" t="s">
        <v>178</v>
      </c>
      <c r="C29" s="134" t="s">
        <v>179</v>
      </c>
      <c r="D29" s="154" t="s">
        <v>167</v>
      </c>
      <c r="E29" s="155">
        <v>0.13</v>
      </c>
      <c r="F29" s="136" t="s">
        <v>180</v>
      </c>
      <c r="G29" s="136">
        <v>1.7</v>
      </c>
      <c r="H29" s="156"/>
      <c r="I29" s="156"/>
      <c r="J29" s="136" t="s">
        <v>181</v>
      </c>
      <c r="K29" s="136">
        <v>20.41</v>
      </c>
      <c r="L29" s="157"/>
      <c r="M29" s="156">
        <f>IF(ISNUMBER(K29/G29),IF(NOT(K29/G29=0),K29/G29, " "), " ")</f>
        <v>12.005882352941176</v>
      </c>
      <c r="N29" s="154"/>
    </row>
    <row r="30" spans="1:23" ht="19.350000000000001" customHeight="1" x14ac:dyDescent="0.25">
      <c r="A30" s="128" t="s">
        <v>182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183</v>
      </c>
      <c r="D31" s="154" t="s">
        <v>184</v>
      </c>
      <c r="E31" s="155">
        <v>0.04</v>
      </c>
      <c r="F31" s="136" t="s">
        <v>185</v>
      </c>
      <c r="G31" s="136">
        <v>0.04</v>
      </c>
      <c r="H31" s="156"/>
      <c r="I31" s="156"/>
      <c r="J31" s="136" t="s">
        <v>186</v>
      </c>
      <c r="K31" s="136">
        <v>0.2</v>
      </c>
      <c r="L31" s="157"/>
      <c r="M31" s="156">
        <f>IF(ISNUMBER(K31/G31),IF(NOT(K31/G31=0),K31/G31, " "), " ")</f>
        <v>5</v>
      </c>
      <c r="N31" s="154" t="s">
        <v>187</v>
      </c>
    </row>
    <row r="32" spans="1:23" ht="22.8" x14ac:dyDescent="0.25">
      <c r="A32" s="152">
        <v>6</v>
      </c>
      <c r="B32" s="153">
        <v>40502</v>
      </c>
      <c r="C32" s="134" t="s">
        <v>188</v>
      </c>
      <c r="D32" s="154" t="s">
        <v>184</v>
      </c>
      <c r="E32" s="155">
        <v>0.14000000000000001</v>
      </c>
      <c r="F32" s="136" t="s">
        <v>189</v>
      </c>
      <c r="G32" s="136">
        <v>1.1100000000000001</v>
      </c>
      <c r="H32" s="156"/>
      <c r="I32" s="156"/>
      <c r="J32" s="136" t="s">
        <v>190</v>
      </c>
      <c r="K32" s="136">
        <v>6.3</v>
      </c>
      <c r="L32" s="157"/>
      <c r="M32" s="156">
        <f>IF(ISNUMBER(K32/G32),IF(NOT(K32/G32=0),K32/G32, " "), " ")</f>
        <v>5.6756756756756754</v>
      </c>
      <c r="N32" s="154" t="s">
        <v>187</v>
      </c>
    </row>
    <row r="33" spans="1:14" ht="22.8" x14ac:dyDescent="0.25">
      <c r="A33" s="152">
        <v>7</v>
      </c>
      <c r="B33" s="153">
        <v>40504</v>
      </c>
      <c r="C33" s="134" t="s">
        <v>191</v>
      </c>
      <c r="D33" s="154" t="s">
        <v>184</v>
      </c>
      <c r="E33" s="155">
        <v>7.0000000000000007E-2</v>
      </c>
      <c r="F33" s="136" t="s">
        <v>192</v>
      </c>
      <c r="G33" s="136">
        <v>0.09</v>
      </c>
      <c r="H33" s="156"/>
      <c r="I33" s="156"/>
      <c r="J33" s="136" t="s">
        <v>193</v>
      </c>
      <c r="K33" s="136">
        <v>0.21</v>
      </c>
      <c r="L33" s="157"/>
      <c r="M33" s="156">
        <f>IF(ISNUMBER(K33/G33),IF(NOT(K33/G33=0),K33/G33, " "), " ")</f>
        <v>2.3333333333333335</v>
      </c>
      <c r="N33" s="154" t="s">
        <v>187</v>
      </c>
    </row>
    <row r="34" spans="1:14" ht="22.8" x14ac:dyDescent="0.25">
      <c r="A34" s="152">
        <v>8</v>
      </c>
      <c r="B34" s="153">
        <v>253100</v>
      </c>
      <c r="C34" s="134" t="s">
        <v>194</v>
      </c>
      <c r="D34" s="154" t="s">
        <v>184</v>
      </c>
      <c r="E34" s="155">
        <v>0.01</v>
      </c>
      <c r="F34" s="136" t="s">
        <v>195</v>
      </c>
      <c r="G34" s="136">
        <v>0.02</v>
      </c>
      <c r="H34" s="156"/>
      <c r="I34" s="156"/>
      <c r="J34" s="136" t="s">
        <v>196</v>
      </c>
      <c r="K34" s="136">
        <v>0.09</v>
      </c>
      <c r="L34" s="157"/>
      <c r="M34" s="156">
        <f>IF(ISNUMBER(K34/G34),IF(NOT(K34/G34=0),K34/G34, " "), " ")</f>
        <v>4.5</v>
      </c>
      <c r="N34" s="154" t="s">
        <v>197</v>
      </c>
    </row>
    <row r="35" spans="1:14" ht="19.350000000000001" customHeight="1" x14ac:dyDescent="0.25">
      <c r="A35" s="128" t="s">
        <v>198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9</v>
      </c>
      <c r="B36" s="153" t="s">
        <v>199</v>
      </c>
      <c r="C36" s="134" t="s">
        <v>200</v>
      </c>
      <c r="D36" s="154" t="s">
        <v>201</v>
      </c>
      <c r="E36" s="155">
        <v>1.24E-2</v>
      </c>
      <c r="F36" s="136" t="s">
        <v>202</v>
      </c>
      <c r="G36" s="136">
        <v>0.08</v>
      </c>
      <c r="H36" s="156">
        <v>42.66</v>
      </c>
      <c r="I36" s="156">
        <v>0.53</v>
      </c>
      <c r="J36" s="136" t="s">
        <v>203</v>
      </c>
      <c r="K36" s="136">
        <v>0.6</v>
      </c>
      <c r="L36" s="157"/>
      <c r="M36" s="156">
        <f>IF(ISNUMBER(K36/G36),IF(NOT(K36/G36=0),K36/G36, " "), " ")</f>
        <v>7.5</v>
      </c>
      <c r="N36" s="154" t="s">
        <v>204</v>
      </c>
    </row>
    <row r="37" spans="1:14" ht="34.200000000000003" x14ac:dyDescent="0.25">
      <c r="A37" s="152">
        <v>10</v>
      </c>
      <c r="B37" s="153" t="s">
        <v>205</v>
      </c>
      <c r="C37" s="134" t="s">
        <v>206</v>
      </c>
      <c r="D37" s="154" t="s">
        <v>201</v>
      </c>
      <c r="E37" s="155">
        <v>5.7000000000000002E-3</v>
      </c>
      <c r="F37" s="136" t="s">
        <v>207</v>
      </c>
      <c r="G37" s="136">
        <v>0.56999999999999995</v>
      </c>
      <c r="H37" s="156">
        <v>418</v>
      </c>
      <c r="I37" s="156">
        <v>2.38</v>
      </c>
      <c r="J37" s="136" t="s">
        <v>208</v>
      </c>
      <c r="K37" s="136">
        <v>2.48</v>
      </c>
      <c r="L37" s="157"/>
      <c r="M37" s="156">
        <f>IF(ISNUMBER(K37/G37),IF(NOT(K37/G37=0),K37/G37, " "), " ")</f>
        <v>4.3508771929824563</v>
      </c>
      <c r="N37" s="154" t="s">
        <v>209</v>
      </c>
    </row>
    <row r="38" spans="1:14" ht="22.8" x14ac:dyDescent="0.25">
      <c r="A38" s="152">
        <v>11</v>
      </c>
      <c r="B38" s="153" t="s">
        <v>210</v>
      </c>
      <c r="C38" s="134" t="s">
        <v>211</v>
      </c>
      <c r="D38" s="154" t="s">
        <v>212</v>
      </c>
      <c r="E38" s="155">
        <v>8.0000000000000004E-4</v>
      </c>
      <c r="F38" s="136" t="s">
        <v>213</v>
      </c>
      <c r="G38" s="136">
        <v>0.03</v>
      </c>
      <c r="H38" s="156">
        <v>228.81</v>
      </c>
      <c r="I38" s="156">
        <v>0.18</v>
      </c>
      <c r="J38" s="136" t="s">
        <v>214</v>
      </c>
      <c r="K38" s="136">
        <v>0.19</v>
      </c>
      <c r="L38" s="157"/>
      <c r="M38" s="156">
        <f>IF(ISNUMBER(K38/G38),IF(NOT(K38/G38=0),K38/G38, " "), " ")</f>
        <v>6.3333333333333339</v>
      </c>
      <c r="N38" s="154" t="s">
        <v>215</v>
      </c>
    </row>
    <row r="39" spans="1:14" ht="45.6" x14ac:dyDescent="0.25">
      <c r="A39" s="152">
        <v>12</v>
      </c>
      <c r="B39" s="153" t="s">
        <v>216</v>
      </c>
      <c r="C39" s="134" t="s">
        <v>217</v>
      </c>
      <c r="D39" s="154" t="s">
        <v>212</v>
      </c>
      <c r="E39" s="155">
        <v>0.18659999999999999</v>
      </c>
      <c r="F39" s="136" t="s">
        <v>218</v>
      </c>
      <c r="G39" s="136">
        <v>4.25</v>
      </c>
      <c r="H39" s="156">
        <v>119.32</v>
      </c>
      <c r="I39" s="156">
        <v>22.27</v>
      </c>
      <c r="J39" s="136" t="s">
        <v>219</v>
      </c>
      <c r="K39" s="136">
        <v>22.77</v>
      </c>
      <c r="L39" s="157"/>
      <c r="M39" s="156">
        <f>IF(ISNUMBER(K39/G39),IF(NOT(K39/G39=0),K39/G39, " "), " ")</f>
        <v>5.3576470588235292</v>
      </c>
      <c r="N39" s="154" t="s">
        <v>220</v>
      </c>
    </row>
    <row r="40" spans="1:14" ht="34.200000000000003" x14ac:dyDescent="0.25">
      <c r="A40" s="152">
        <v>13</v>
      </c>
      <c r="B40" s="153" t="s">
        <v>221</v>
      </c>
      <c r="C40" s="134" t="s">
        <v>222</v>
      </c>
      <c r="D40" s="154" t="s">
        <v>223</v>
      </c>
      <c r="E40" s="155">
        <v>5.0000000000000001E-4</v>
      </c>
      <c r="F40" s="136" t="s">
        <v>224</v>
      </c>
      <c r="G40" s="136">
        <v>10.46</v>
      </c>
      <c r="H40" s="156">
        <v>55802.95</v>
      </c>
      <c r="I40" s="156">
        <v>27.9</v>
      </c>
      <c r="J40" s="136" t="s">
        <v>225</v>
      </c>
      <c r="K40" s="136">
        <v>28.62</v>
      </c>
      <c r="L40" s="157"/>
      <c r="M40" s="156">
        <f>IF(ISNUMBER(K40/G40),IF(NOT(K40/G40=0),K40/G40, " "), " ")</f>
        <v>2.736137667304015</v>
      </c>
      <c r="N40" s="154" t="s">
        <v>226</v>
      </c>
    </row>
    <row r="41" spans="1:14" ht="57" x14ac:dyDescent="0.25">
      <c r="A41" s="152">
        <v>14</v>
      </c>
      <c r="B41" s="153" t="s">
        <v>227</v>
      </c>
      <c r="C41" s="134" t="s">
        <v>228</v>
      </c>
      <c r="D41" s="154" t="s">
        <v>229</v>
      </c>
      <c r="E41" s="155">
        <v>1.07</v>
      </c>
      <c r="F41" s="136" t="s">
        <v>230</v>
      </c>
      <c r="G41" s="136">
        <v>13.16</v>
      </c>
      <c r="H41" s="156">
        <v>52.7</v>
      </c>
      <c r="I41" s="156">
        <v>56.39</v>
      </c>
      <c r="J41" s="136" t="s">
        <v>231</v>
      </c>
      <c r="K41" s="136">
        <v>57.99</v>
      </c>
      <c r="L41" s="157"/>
      <c r="M41" s="156">
        <f>IF(ISNUMBER(K41/G41),IF(NOT(K41/G41=0),K41/G41, " "), " ")</f>
        <v>4.4065349544072951</v>
      </c>
      <c r="N41" s="154" t="s">
        <v>232</v>
      </c>
    </row>
    <row r="42" spans="1:14" ht="57" x14ac:dyDescent="0.25">
      <c r="A42" s="152">
        <v>15</v>
      </c>
      <c r="B42" s="153" t="s">
        <v>233</v>
      </c>
      <c r="C42" s="134" t="s">
        <v>234</v>
      </c>
      <c r="D42" s="154" t="s">
        <v>229</v>
      </c>
      <c r="E42" s="155">
        <v>0.214</v>
      </c>
      <c r="F42" s="136" t="s">
        <v>235</v>
      </c>
      <c r="G42" s="136">
        <v>6.91</v>
      </c>
      <c r="H42" s="156">
        <v>139.05000000000001</v>
      </c>
      <c r="I42" s="156">
        <v>29.76</v>
      </c>
      <c r="J42" s="136" t="s">
        <v>236</v>
      </c>
      <c r="K42" s="136">
        <v>30.61</v>
      </c>
      <c r="L42" s="157"/>
      <c r="M42" s="156">
        <f>IF(ISNUMBER(K42/G42),IF(NOT(K42/G42=0),K42/G42, " "), " ")</f>
        <v>4.4298118668596231</v>
      </c>
      <c r="N42" s="154" t="s">
        <v>237</v>
      </c>
    </row>
    <row r="43" spans="1:14" ht="34.200000000000003" x14ac:dyDescent="0.25">
      <c r="A43" s="152">
        <v>16</v>
      </c>
      <c r="B43" s="153" t="s">
        <v>238</v>
      </c>
      <c r="C43" s="134" t="s">
        <v>239</v>
      </c>
      <c r="D43" s="154" t="s">
        <v>223</v>
      </c>
      <c r="E43" s="155">
        <v>1.8E-3</v>
      </c>
      <c r="F43" s="136" t="s">
        <v>240</v>
      </c>
      <c r="G43" s="136">
        <v>26.08</v>
      </c>
      <c r="H43" s="156">
        <v>49632</v>
      </c>
      <c r="I43" s="156">
        <v>89.34</v>
      </c>
      <c r="J43" s="136" t="s">
        <v>241</v>
      </c>
      <c r="K43" s="136">
        <v>91.56</v>
      </c>
      <c r="L43" s="157"/>
      <c r="M43" s="156">
        <f>IF(ISNUMBER(K43/G43),IF(NOT(K43/G43=0),K43/G43, " "), " ")</f>
        <v>3.5107361963190189</v>
      </c>
      <c r="N43" s="154" t="s">
        <v>242</v>
      </c>
    </row>
    <row r="44" spans="1:14" ht="34.200000000000003" x14ac:dyDescent="0.25">
      <c r="A44" s="152">
        <v>17</v>
      </c>
      <c r="B44" s="153" t="s">
        <v>243</v>
      </c>
      <c r="C44" s="134" t="s">
        <v>244</v>
      </c>
      <c r="D44" s="154" t="s">
        <v>201</v>
      </c>
      <c r="E44" s="155">
        <v>0.72770000000000001</v>
      </c>
      <c r="F44" s="136" t="s">
        <v>245</v>
      </c>
      <c r="G44" s="136">
        <v>2.2599999999999998</v>
      </c>
      <c r="H44" s="156">
        <v>22.32</v>
      </c>
      <c r="I44" s="156">
        <v>16.239999999999998</v>
      </c>
      <c r="J44" s="136" t="s">
        <v>246</v>
      </c>
      <c r="K44" s="136">
        <v>16.57</v>
      </c>
      <c r="L44" s="157"/>
      <c r="M44" s="156">
        <f>IF(ISNUMBER(K44/G44),IF(NOT(K44/G44=0),K44/G44, " "), " ")</f>
        <v>7.3318584070796469</v>
      </c>
      <c r="N44" s="154" t="s">
        <v>247</v>
      </c>
    </row>
    <row r="45" spans="1:14" ht="22.8" x14ac:dyDescent="0.25">
      <c r="A45" s="152">
        <v>18</v>
      </c>
      <c r="B45" s="153" t="s">
        <v>248</v>
      </c>
      <c r="C45" s="134" t="s">
        <v>249</v>
      </c>
      <c r="D45" s="154" t="s">
        <v>212</v>
      </c>
      <c r="E45" s="155">
        <v>0.1</v>
      </c>
      <c r="F45" s="136" t="s">
        <v>250</v>
      </c>
      <c r="G45" s="136">
        <v>1.21</v>
      </c>
      <c r="H45" s="156"/>
      <c r="I45" s="156"/>
      <c r="J45" s="136" t="s">
        <v>251</v>
      </c>
      <c r="K45" s="136">
        <v>5.5</v>
      </c>
      <c r="L45" s="157"/>
      <c r="M45" s="156">
        <f>IF(ISNUMBER(K45/G45),IF(NOT(K45/G45=0),K45/G45, " "), " ")</f>
        <v>4.5454545454545459</v>
      </c>
      <c r="N45" s="154"/>
    </row>
    <row r="46" spans="1:14" ht="22.8" x14ac:dyDescent="0.25">
      <c r="A46" s="158">
        <v>19</v>
      </c>
      <c r="B46" s="159" t="s">
        <v>252</v>
      </c>
      <c r="C46" s="140" t="s">
        <v>253</v>
      </c>
      <c r="D46" s="160" t="s">
        <v>212</v>
      </c>
      <c r="E46" s="161">
        <v>1.2</v>
      </c>
      <c r="F46" s="142" t="s">
        <v>254</v>
      </c>
      <c r="G46" s="142">
        <v>31.56</v>
      </c>
      <c r="H46" s="162"/>
      <c r="I46" s="162"/>
      <c r="J46" s="142" t="s">
        <v>255</v>
      </c>
      <c r="K46" s="142">
        <v>146.44</v>
      </c>
      <c r="L46" s="163"/>
      <c r="M46" s="162">
        <f>IF(ISNUMBER(K46/G46),IF(NOT(K46/G46=0),K46/G46, " "), " ")</f>
        <v>4.6400506970849174</v>
      </c>
      <c r="N46" s="160"/>
    </row>
    <row r="47" spans="1:14" x14ac:dyDescent="0.25">
      <c r="A47" s="144" t="s">
        <v>146</v>
      </c>
      <c r="B47" s="145"/>
      <c r="C47" s="145"/>
      <c r="D47" s="145"/>
      <c r="E47" s="145"/>
      <c r="F47" s="145"/>
      <c r="G47" s="164">
        <v>156</v>
      </c>
      <c r="H47" s="165"/>
      <c r="I47" s="165"/>
      <c r="J47" s="165"/>
      <c r="K47" s="164">
        <v>1111</v>
      </c>
      <c r="L47" s="166"/>
      <c r="M47" s="164">
        <f ca="1">IF(ISNUMBER(INDIRECT("K" &amp; ROW())/INDIRECT("G" &amp; ROW())),INDIRECT("K" &amp; ROW())/INDIRECT("G" &amp; ROW()), " ")</f>
        <v>7.1217948717948714</v>
      </c>
      <c r="N47" s="146" t="s">
        <v>256</v>
      </c>
    </row>
    <row r="48" spans="1:14" x14ac:dyDescent="0.25">
      <c r="A48" s="144" t="s">
        <v>149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256</v>
      </c>
    </row>
    <row r="49" spans="1:14" x14ac:dyDescent="0.25">
      <c r="A49" s="144" t="s">
        <v>150</v>
      </c>
      <c r="B49" s="145"/>
      <c r="C49" s="145"/>
      <c r="D49" s="145"/>
      <c r="E49" s="145"/>
      <c r="F49" s="145"/>
      <c r="G49" s="164">
        <v>57</v>
      </c>
      <c r="H49" s="165"/>
      <c r="I49" s="165"/>
      <c r="J49" s="165"/>
      <c r="K49" s="164">
        <v>696</v>
      </c>
      <c r="L49" s="166"/>
      <c r="M49" s="164">
        <f ca="1">IF(ISNUMBER(INDIRECT("K" &amp; ROW())/INDIRECT("G" &amp; ROW())),INDIRECT("K" &amp; ROW())/INDIRECT("G" &amp; ROW()), " ")</f>
        <v>12.210526315789474</v>
      </c>
      <c r="N49" s="146" t="s">
        <v>256</v>
      </c>
    </row>
    <row r="50" spans="1:14" x14ac:dyDescent="0.25">
      <c r="A50" s="144" t="s">
        <v>151</v>
      </c>
      <c r="B50" s="145"/>
      <c r="C50" s="145"/>
      <c r="D50" s="145"/>
      <c r="E50" s="145"/>
      <c r="F50" s="145"/>
      <c r="G50" s="164">
        <v>98</v>
      </c>
      <c r="H50" s="165"/>
      <c r="I50" s="165"/>
      <c r="J50" s="165"/>
      <c r="K50" s="164">
        <v>406</v>
      </c>
      <c r="L50" s="166"/>
      <c r="M50" s="164">
        <f ca="1">IF(ISNUMBER(INDIRECT("K" &amp; ROW())/INDIRECT("G" &amp; ROW())),INDIRECT("K" &amp; ROW())/INDIRECT("G" &amp; ROW()), " ")</f>
        <v>4.1428571428571432</v>
      </c>
      <c r="N50" s="146" t="s">
        <v>256</v>
      </c>
    </row>
    <row r="51" spans="1:14" x14ac:dyDescent="0.25">
      <c r="A51" s="144" t="s">
        <v>152</v>
      </c>
      <c r="B51" s="145"/>
      <c r="C51" s="145"/>
      <c r="D51" s="145"/>
      <c r="E51" s="145"/>
      <c r="F51" s="145"/>
      <c r="G51" s="164">
        <v>1</v>
      </c>
      <c r="H51" s="165"/>
      <c r="I51" s="165"/>
      <c r="J51" s="165"/>
      <c r="K51" s="164">
        <v>9</v>
      </c>
      <c r="L51" s="166"/>
      <c r="M51" s="164">
        <f ca="1">IF(ISNUMBER(INDIRECT("K" &amp; ROW())/INDIRECT("G" &amp; ROW())),INDIRECT("K" &amp; ROW())/INDIRECT("G" &amp; ROW()), " ")</f>
        <v>9</v>
      </c>
      <c r="N51" s="146" t="s">
        <v>256</v>
      </c>
    </row>
    <row r="52" spans="1:14" x14ac:dyDescent="0.25">
      <c r="A52" s="147" t="s">
        <v>153</v>
      </c>
      <c r="B52" s="148"/>
      <c r="C52" s="148"/>
      <c r="D52" s="148"/>
      <c r="E52" s="148"/>
      <c r="F52" s="148"/>
      <c r="G52" s="167">
        <v>56</v>
      </c>
      <c r="H52" s="168"/>
      <c r="I52" s="168"/>
      <c r="J52" s="168"/>
      <c r="K52" s="167">
        <v>594</v>
      </c>
      <c r="L52" s="169"/>
      <c r="M52" s="167">
        <f ca="1">IF(ISNUMBER(INDIRECT("K" &amp; ROW())/INDIRECT("G" &amp; ROW())),INDIRECT("K" &amp; ROW())/INDIRECT("G" &amp; ROW()), " ")</f>
        <v>10.607142857142858</v>
      </c>
      <c r="N52" s="149" t="s">
        <v>256</v>
      </c>
    </row>
    <row r="53" spans="1:14" x14ac:dyDescent="0.25">
      <c r="A53" s="147" t="s">
        <v>154</v>
      </c>
      <c r="B53" s="148"/>
      <c r="C53" s="148"/>
      <c r="D53" s="148"/>
      <c r="E53" s="148"/>
      <c r="F53" s="148"/>
      <c r="G53" s="167">
        <v>34</v>
      </c>
      <c r="H53" s="168"/>
      <c r="I53" s="168"/>
      <c r="J53" s="168"/>
      <c r="K53" s="167">
        <v>328</v>
      </c>
      <c r="L53" s="169"/>
      <c r="M53" s="167">
        <f ca="1">IF(ISNUMBER(INDIRECT("K" &amp; ROW())/INDIRECT("G" &amp; ROW())),INDIRECT("K" &amp; ROW())/INDIRECT("G" &amp; ROW()), " ")</f>
        <v>9.6470588235294112</v>
      </c>
      <c r="N53" s="149" t="s">
        <v>256</v>
      </c>
    </row>
    <row r="54" spans="1:14" x14ac:dyDescent="0.25">
      <c r="A54" s="147" t="s">
        <v>155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256</v>
      </c>
    </row>
    <row r="55" spans="1:14" ht="30" customHeight="1" x14ac:dyDescent="0.25">
      <c r="A55" s="144" t="s">
        <v>156</v>
      </c>
      <c r="B55" s="145"/>
      <c r="C55" s="145"/>
      <c r="D55" s="145"/>
      <c r="E55" s="145"/>
      <c r="F55" s="145"/>
      <c r="G55" s="164">
        <v>18</v>
      </c>
      <c r="H55" s="165"/>
      <c r="I55" s="165"/>
      <c r="J55" s="165"/>
      <c r="K55" s="164">
        <v>187</v>
      </c>
      <c r="L55" s="166"/>
      <c r="M55" s="164">
        <f ca="1">IF(ISNUMBER(INDIRECT("K" &amp; ROW())/INDIRECT("G" &amp; ROW())),INDIRECT("K" &amp; ROW())/INDIRECT("G" &amp; ROW()), " ")</f>
        <v>10.388888888888889</v>
      </c>
      <c r="N55" s="146" t="s">
        <v>256</v>
      </c>
    </row>
    <row r="56" spans="1:14" x14ac:dyDescent="0.25">
      <c r="A56" s="144" t="s">
        <v>157</v>
      </c>
      <c r="B56" s="145"/>
      <c r="C56" s="145"/>
      <c r="D56" s="145"/>
      <c r="E56" s="145"/>
      <c r="F56" s="145"/>
      <c r="G56" s="164">
        <v>63</v>
      </c>
      <c r="H56" s="165"/>
      <c r="I56" s="165"/>
      <c r="J56" s="165"/>
      <c r="K56" s="164">
        <v>303</v>
      </c>
      <c r="L56" s="166"/>
      <c r="M56" s="164">
        <f ca="1">IF(ISNUMBER(INDIRECT("K" &amp; ROW())/INDIRECT("G" &amp; ROW())),INDIRECT("K" &amp; ROW())/INDIRECT("G" &amp; ROW()), " ")</f>
        <v>4.8095238095238093</v>
      </c>
      <c r="N56" s="146" t="s">
        <v>256</v>
      </c>
    </row>
    <row r="57" spans="1:14" ht="30" customHeight="1" x14ac:dyDescent="0.25">
      <c r="A57" s="144" t="s">
        <v>158</v>
      </c>
      <c r="B57" s="145"/>
      <c r="C57" s="145"/>
      <c r="D57" s="145"/>
      <c r="E57" s="145"/>
      <c r="F57" s="145"/>
      <c r="G57" s="164">
        <v>165</v>
      </c>
      <c r="H57" s="165"/>
      <c r="I57" s="165"/>
      <c r="J57" s="165"/>
      <c r="K57" s="164">
        <v>1543</v>
      </c>
      <c r="L57" s="166"/>
      <c r="M57" s="164">
        <f ca="1">IF(ISNUMBER(INDIRECT("K" &amp; ROW())/INDIRECT("G" &amp; ROW())),INDIRECT("K" &amp; ROW())/INDIRECT("G" &amp; ROW()), " ")</f>
        <v>9.3515151515151516</v>
      </c>
      <c r="N57" s="146" t="s">
        <v>256</v>
      </c>
    </row>
    <row r="58" spans="1:14" x14ac:dyDescent="0.25">
      <c r="A58" s="144" t="s">
        <v>159</v>
      </c>
      <c r="B58" s="145"/>
      <c r="C58" s="145"/>
      <c r="D58" s="145"/>
      <c r="E58" s="145"/>
      <c r="F58" s="145"/>
      <c r="G58" s="164">
        <v>246</v>
      </c>
      <c r="H58" s="165"/>
      <c r="I58" s="165"/>
      <c r="J58" s="165"/>
      <c r="K58" s="164">
        <v>2033</v>
      </c>
      <c r="L58" s="166"/>
      <c r="M58" s="164">
        <f ca="1">IF(ISNUMBER(INDIRECT("K" &amp; ROW())/INDIRECT("G" &amp; ROW())),INDIRECT("K" &amp; ROW())/INDIRECT("G" &amp; ROW()), " ")</f>
        <v>8.2642276422764223</v>
      </c>
      <c r="N58" s="146" t="s">
        <v>256</v>
      </c>
    </row>
    <row r="59" spans="1:14" ht="30" customHeight="1" x14ac:dyDescent="0.25">
      <c r="A59" s="144" t="s">
        <v>160</v>
      </c>
      <c r="B59" s="145"/>
      <c r="C59" s="145"/>
      <c r="D59" s="145"/>
      <c r="E59" s="145"/>
      <c r="F59" s="145"/>
      <c r="G59" s="164">
        <v>20.46</v>
      </c>
      <c r="H59" s="165"/>
      <c r="I59" s="165"/>
      <c r="J59" s="165"/>
      <c r="K59" s="164">
        <v>101.86</v>
      </c>
      <c r="L59" s="166"/>
      <c r="M59" s="164">
        <f ca="1">IF(ISNUMBER(INDIRECT("K" &amp; ROW())/INDIRECT("G" &amp; ROW())),INDIRECT("K" &amp; ROW())/INDIRECT("G" &amp; ROW()), " ")</f>
        <v>4.978494623655914</v>
      </c>
      <c r="N59" s="146" t="s">
        <v>256</v>
      </c>
    </row>
    <row r="60" spans="1:14" x14ac:dyDescent="0.25">
      <c r="A60" s="147" t="s">
        <v>161</v>
      </c>
      <c r="B60" s="148"/>
      <c r="C60" s="148"/>
      <c r="D60" s="148"/>
      <c r="E60" s="148"/>
      <c r="F60" s="148"/>
      <c r="G60" s="167">
        <v>266.45999999999998</v>
      </c>
      <c r="H60" s="168"/>
      <c r="I60" s="168"/>
      <c r="J60" s="168"/>
      <c r="K60" s="167">
        <v>2134.86</v>
      </c>
      <c r="L60" s="169"/>
      <c r="M60" s="167">
        <f ca="1">IF(ISNUMBER(INDIRECT("K" &amp; ROW())/INDIRECT("G" &amp; ROW())),INDIRECT("K" &amp; ROW())/INDIRECT("G" &amp; ROW()), " ")</f>
        <v>8.0119342490430085</v>
      </c>
      <c r="N60" s="149" t="s">
        <v>256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68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69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5"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24:N24"/>
    <mergeCell ref="A25:N25"/>
    <mergeCell ref="A30:N30"/>
    <mergeCell ref="A35:N35"/>
    <mergeCell ref="A47:F47"/>
    <mergeCell ref="A48:F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