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M6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3" i="8"/>
  <c r="K82" i="8"/>
  <c r="H83" i="8"/>
  <c r="H82" i="8"/>
  <c r="J14" i="16"/>
  <c r="G14" i="16"/>
  <c r="K30" i="8"/>
  <c r="H30" i="8"/>
  <c r="A18" i="16"/>
  <c r="B34" i="8"/>
  <c r="M68" i="16"/>
  <c r="M72" i="16"/>
  <c r="M76" i="16"/>
  <c r="M80" i="16"/>
  <c r="M74" i="16"/>
  <c r="M75" i="16"/>
  <c r="M69" i="16"/>
  <c r="M73" i="16"/>
  <c r="M77" i="16"/>
  <c r="M70" i="16"/>
  <c r="M78" i="16"/>
  <c r="M79" i="16"/>
  <c r="M7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<sst xmlns="http://schemas.openxmlformats.org/spreadsheetml/2006/main" count="506" uniqueCount="370">
  <si>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</si>
  <si>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</si>
  <si>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</si>
  <si>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</si>
  <si>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</si>
  <si>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</si>
  <si>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</si>
  <si>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</si>
  <si>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</si>
  <si>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</si>
  <si>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</si>
  <si>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</si>
  <si>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</si>
  <si>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</si>
  <si>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</si>
  <si>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</si>
  <si>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</si>
  <si>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</si>
  <si>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</si>
  <si>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</si>
  <si>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</si>
  <si>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</si>
  <si>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</si>
  <si>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</si>
  <si>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</si>
  <si>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</si>
  <si>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</si>
  <si>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</si>
  <si>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</si>
  <si>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</si>
  <si>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</si>
  <si>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</si>
  <si>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</si>
  <si>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</si>
  <si>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</si>
  <si>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</si>
  <si>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</si>
  <si>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</si>
  <si>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</si>
  <si>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</si>
  <si>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</si>
  <si>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</si>
  <si>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</si>
  <si>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</si>
  <si>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</si>
  <si>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</si>
  <si>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</si>
  <si>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</si>
  <si>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</si>
  <si>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</si>
  <si>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</si>
  <si>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</si>
  <si>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</si>
  <si>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</si>
  <si>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</si>
  <si>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</si>
  <si>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</si>
  <si>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</si>
  <si>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</si>
  <si>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</si>
  <si>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</si>
  <si>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</si>
  <si>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</si>
  <si>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</si>
  <si>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</si>
  <si>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</si>
  <si>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</si>
  <si>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6</t>
  </si>
  <si>
    <t>Сдал:  _________________ //</t>
  </si>
  <si>
    <t>Принял:  _________________ //</t>
  </si>
  <si>
    <t>Раздел 1. ФЕВРАЛЬ</t>
  </si>
  <si>
    <t>кв.2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</si>
  <si>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</si>
  <si>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0,0005
111
51</t>
  </si>
  <si>
    <t>5
6
3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</si>
  <si>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</si>
  <si>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</si>
  <si>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</si>
  <si>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</si>
  <si>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</si>
  <si>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</si>
  <si>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</si>
  <si>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</si>
  <si>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</si>
  <si>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</si>
  <si>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</si>
  <si>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</si>
  <si>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</si>
  <si>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0,7776
63
40</t>
  </si>
  <si>
    <t>11
8
6</t>
  </si>
  <si>
    <t>128
81
51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</si>
  <si>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</si>
  <si>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0,03
88
48</t>
  </si>
  <si>
    <t>1243,2
_____
3178,6</t>
  </si>
  <si>
    <t>174,53
_____
4,21</t>
  </si>
  <si>
    <t>138
38
22</t>
  </si>
  <si>
    <t>37
_____
96</t>
  </si>
  <si>
    <t>900
396
216</t>
  </si>
  <si>
    <t>448
_____
423</t>
  </si>
  <si>
    <t>29
_____
2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</si>
  <si>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</si>
  <si>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</si>
  <si>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</si>
  <si>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</si>
  <si>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60</t>
  </si>
  <si>
    <t>Раздел 2. АПРЕЛЬ_x000D_
АПРЕЛЬ</t>
  </si>
  <si>
    <t>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</si>
  <si>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</si>
  <si>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</si>
  <si>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</si>
  <si>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</si>
  <si>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</si>
  <si>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</si>
  <si>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</si>
  <si>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кв.6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</si>
  <si>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</si>
  <si>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0,01
70
50</t>
  </si>
  <si>
    <t>4575,32
_____
1000,51</t>
  </si>
  <si>
    <t>56
38
29</t>
  </si>
  <si>
    <t>46
_____
10</t>
  </si>
  <si>
    <t>612
384
275</t>
  </si>
  <si>
    <t>549
_____
62</t>
  </si>
  <si>
    <t>ТЕРр52-16-2
ПРИМ.Заделка окон: железом
10 м2
НР 79%=93%*0.85 от ФОТ
СП 60%=75%*0.8 от ФОТ</t>
  </si>
  <si>
    <t>0,065
79
60</t>
  </si>
  <si>
    <t>30,25
_____
480,39</t>
  </si>
  <si>
    <t>33
2
2</t>
  </si>
  <si>
    <t>2
_____
31</t>
  </si>
  <si>
    <t>115
19
14</t>
  </si>
  <si>
    <t>24
_____
91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</si>
  <si>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</si>
  <si>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0,0065
71
52</t>
  </si>
  <si>
    <t>1562,62
_____
5425,4</t>
  </si>
  <si>
    <t>9,54
_____
1,82</t>
  </si>
  <si>
    <t>45
8
7</t>
  </si>
  <si>
    <t>10
_____
35</t>
  </si>
  <si>
    <t>225
87
63</t>
  </si>
  <si>
    <t>122
_____
103</t>
  </si>
  <si>
    <t>ТЕРр67-1-1
Демонтаж: скрытой электропроводки
100 м
НР 72%=85%*0.85 от ФОТ
СП 52%=65%*0.8 от ФОТ</t>
  </si>
  <si>
    <t>0,05
72
52</t>
  </si>
  <si>
    <t>1
1
1</t>
  </si>
  <si>
    <t>15
11
8</t>
  </si>
  <si>
    <t>Раздел 3. МАЙ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</si>
  <si>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</si>
  <si>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
63
40</t>
  </si>
  <si>
    <t>10,79
_____
4,49</t>
  </si>
  <si>
    <t>18
13
9</t>
  </si>
  <si>
    <t>220
139
88</t>
  </si>
  <si>
    <t>1
_____
1</t>
  </si>
  <si>
    <t>ТЕР16-04-001-02
Прокладка трубопроводов канализации из полиэтиленовых труб высокой плотности диаметром: 100 мм
100 м трубопровода
НР 98%=128%*(0.9*0.85) от ФОТ
СП 56%=83%*(0.85*0.8) от ФОТ</t>
  </si>
  <si>
    <t>0,02
98
56</t>
  </si>
  <si>
    <t>772,46
_____
5724,08</t>
  </si>
  <si>
    <t>29,1
_____
0,98</t>
  </si>
  <si>
    <t>131
17
11</t>
  </si>
  <si>
    <t>15
_____
115</t>
  </si>
  <si>
    <t>711
181
104</t>
  </si>
  <si>
    <t>185
_____
523</t>
  </si>
  <si>
    <t>ТСЦ-507-0779
Переход: «полиэтилен-сталь 110х108»
шт.</t>
  </si>
  <si>
    <t>2
98
56</t>
  </si>
  <si>
    <t xml:space="preserve">
_____
700</t>
  </si>
  <si>
    <t xml:space="preserve">
_____
1400</t>
  </si>
  <si>
    <t xml:space="preserve">
_____
2066</t>
  </si>
  <si>
    <t>ТСЦ-103-0081
Угольники прямые из ковкого чугуна с цилиндрической резьбой с максимальным условным проходом: 100 мм
10 шт.</t>
  </si>
  <si>
    <t>0,3
98
56</t>
  </si>
  <si>
    <t xml:space="preserve">
_____
501</t>
  </si>
  <si>
    <t xml:space="preserve">
_____
150</t>
  </si>
  <si>
    <t xml:space="preserve">
_____
665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</si>
  <si>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</si>
  <si>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</si>
  <si>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</si>
  <si>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</si>
  <si>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</si>
  <si>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ТСЦ-103-1356
Муфты для полиэтиленовых труб безнапорной и ливневой канализации, диаметром 110 мм
шт.</t>
  </si>
  <si>
    <t>1
98
56</t>
  </si>
  <si>
    <t xml:space="preserve">
_____
13,88</t>
  </si>
  <si>
    <t xml:space="preserve">
_____
14</t>
  </si>
  <si>
    <t xml:space="preserve">
_____
76</t>
  </si>
  <si>
    <t>Раздел 4. ИЮЛЬ</t>
  </si>
  <si>
    <t>магазин</t>
  </si>
  <si>
    <t>0,094
88
48</t>
  </si>
  <si>
    <t>48
32
19</t>
  </si>
  <si>
    <t>31
_____
17</t>
  </si>
  <si>
    <t>443
330
180</t>
  </si>
  <si>
    <t>375
_____
67</t>
  </si>
  <si>
    <t>Итого прямые затраты по акту</t>
  </si>
  <si>
    <t>204
_____
2044</t>
  </si>
  <si>
    <t>2469
_____
6264</t>
  </si>
  <si>
    <t>36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</si>
  <si>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</si>
  <si>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</si>
  <si>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</si>
  <si>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</si>
  <si>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</si>
  <si>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</si>
  <si>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</si>
  <si>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</si>
  <si>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</si>
  <si>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</si>
  <si>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</si>
  <si>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</si>
  <si>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</si>
  <si>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</si>
  <si>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</si>
  <si>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</si>
  <si>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</si>
  <si>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</si>
  <si>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</si>
  <si>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</si>
  <si>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</si>
  <si>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</si>
  <si>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</si>
  <si>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</si>
  <si>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</si>
  <si>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</si>
  <si>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</si>
  <si>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</si>
  <si>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</si>
  <si>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</si>
  <si>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</si>
  <si>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</si>
  <si>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</si>
  <si>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</si>
  <si>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</si>
  <si>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</si>
  <si>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</si>
  <si>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</si>
  <si>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</si>
  <si>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</si>
  <si>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</si>
  <si>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</si>
  <si>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</si>
  <si>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</si>
  <si>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</si>
  <si>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</si>
  <si>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</si>
  <si>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</si>
  <si>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</si>
  <si>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</si>
  <si>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</si>
  <si>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</si>
  <si>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</si>
  <si>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</si>
  <si>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</si>
  <si>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</si>
  <si>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</si>
  <si>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</si>
  <si>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</si>
  <si>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</si>
  <si>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</si>
  <si>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</si>
  <si>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</si>
  <si>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</si>
  <si>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</si>
  <si>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</si>
  <si>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</si>
  <si>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</si>
  <si>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</si>
  <si>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</si>
  <si>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</si>
  <si>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</si>
  <si>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</si>
  <si>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</si>
  <si>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</si>
  <si>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</si>
  <si>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</si>
  <si>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</si>
  <si>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</si>
  <si>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</si>
  <si>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</si>
  <si>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</si>
  <si>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</si>
  <si>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</si>
  <si>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</si>
  <si>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</si>
  <si>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</si>
  <si>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</si>
  <si>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</si>
  <si>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</si>
  <si>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</si>
  <si>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</si>
  <si>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</si>
  <si>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</si>
  <si>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</si>
  <si>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</si>
  <si>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</si>
  <si>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</si>
  <si>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</si>
  <si>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</si>
  <si>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</si>
  <si>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</si>
  <si>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</si>
  <si>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</si>
  <si>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</si>
  <si>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</si>
  <si>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101-1814</t>
  </si>
  <si>
    <t>Клей столярный сухой</t>
  </si>
  <si>
    <t xml:space="preserve">17,3
</t>
  </si>
  <si>
    <t xml:space="preserve">68,53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</si>
  <si>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</si>
  <si>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</si>
  <si>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</si>
  <si>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</si>
  <si>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</si>
  <si>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</si>
  <si>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</si>
  <si>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</si>
  <si>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</si>
  <si>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</si>
  <si>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</si>
  <si>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</si>
  <si>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</si>
  <si>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</si>
  <si>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</si>
  <si>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</si>
  <si>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</si>
  <si>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</si>
  <si>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</si>
  <si>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8993,45
</t>
  </si>
  <si>
    <t>09.01.071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</si>
  <si>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</si>
  <si>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</si>
  <si>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</si>
  <si>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</si>
  <si>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125,37
</t>
  </si>
  <si>
    <t>МТРиЭ ЧО, Пост.от 14.05.2015 г. №19/1, п.183*3.84/1000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</si>
  <si>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</si>
  <si>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</si>
  <si>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</si>
  <si>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</si>
  <si>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</si>
  <si>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</si>
  <si>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</si>
  <si>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</si>
  <si>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</si>
  <si>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</si>
  <si>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</si>
  <si>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</si>
  <si>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</si>
  <si>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</si>
  <si>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</si>
  <si>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</si>
  <si>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</si>
  <si>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ТСЦ-103-0081</t>
  </si>
  <si>
    <t>Угольники прямые из ковкого чугуна с цилиндрической резьбой с максимальным условным проходом: 100 мм</t>
  </si>
  <si>
    <t xml:space="preserve">10 шт.
</t>
  </si>
  <si>
    <t xml:space="preserve">501
</t>
  </si>
  <si>
    <t xml:space="preserve">2217,47
</t>
  </si>
  <si>
    <t>ТСЦ-103-1356</t>
  </si>
  <si>
    <t>Муфты для полиэтиленовых труб безнапорной и ливневой канализации, диаметром 110 мм</t>
  </si>
  <si>
    <t xml:space="preserve">шт.
</t>
  </si>
  <si>
    <t xml:space="preserve">13,88
</t>
  </si>
  <si>
    <t xml:space="preserve">75,54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</si>
  <si>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</si>
  <si>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</si>
  <si>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</si>
  <si>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</si>
  <si>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</si>
  <si>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</si>
  <si>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</si>
  <si>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</si>
  <si>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</si>
  <si>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</si>
  <si>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</si>
  <si>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</si>
  <si>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</si>
  <si>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</si>
  <si>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</si>
  <si>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</si>
  <si>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</si>
  <si>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Победы,6</t>
  </si>
  <si>
    <t>Основание: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</si>
</sst>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1"/>
  <sheetViews>
    <sheetView showGridLines="0" tabSelected="1" topLeftCell="A67" workbookViewId="0">
      <selection activeCell="A76" sqref="A76:IV7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368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18.61</v>
      </c>
      <c r="X14" s="27">
        <v>18.61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369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2950.47/1000</f>
        <v>2.9504699999999997</v>
      </c>
      <c r="I27" s="85"/>
      <c r="J27" s="35" t="s">
        <v>5</v>
      </c>
      <c r="K27" s="86">
        <f>13173.84/1000</f>
        <v>13.17384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3/1000</f>
        <v>3.0000000000000001E-3</v>
      </c>
      <c r="I29" s="85"/>
      <c r="J29" s="35" t="s">
        <v>5</v>
      </c>
      <c r="K29" s="86">
        <f>34/1000</f>
        <v>3.4000000000000002E-2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1.8630000000000001E-2</v>
      </c>
      <c r="I30" s="85"/>
      <c r="J30" s="35" t="s">
        <v>7</v>
      </c>
      <c r="K30" s="86">
        <f>(X14+X15)/1000</f>
        <v>1.8630000000000001E-2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204</v>
      </c>
      <c r="Z30" s="71">
        <v>191</v>
      </c>
      <c r="AA30" s="71">
        <v>126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204/1000</f>
        <v>0.20399999999999999</v>
      </c>
      <c r="I31" s="85"/>
      <c r="J31" s="35" t="s">
        <v>5</v>
      </c>
      <c r="K31" s="86">
        <f>2472/1000</f>
        <v>2.472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2472</v>
      </c>
      <c r="Z31" s="72">
        <v>1984</v>
      </c>
      <c r="AA31" s="72">
        <v>1194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1006.86</v>
      </c>
      <c r="F42" s="137">
        <v>811.45</v>
      </c>
      <c r="G42" s="136">
        <v>195.41</v>
      </c>
      <c r="H42" s="136">
        <v>1</v>
      </c>
      <c r="I42" s="136"/>
      <c r="J42" s="136">
        <v>1</v>
      </c>
      <c r="K42" s="136" t="s">
        <v>74</v>
      </c>
      <c r="L42" s="137">
        <v>5</v>
      </c>
      <c r="M42" s="137"/>
      <c r="N42" s="137" t="s">
        <v>75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2</v>
      </c>
      <c r="C43" s="134" t="s">
        <v>76</v>
      </c>
      <c r="D43" s="135" t="s">
        <v>77</v>
      </c>
      <c r="E43" s="136">
        <v>26.3</v>
      </c>
      <c r="F43" s="137" t="s">
        <v>78</v>
      </c>
      <c r="G43" s="136"/>
      <c r="H43" s="136">
        <v>8</v>
      </c>
      <c r="I43" s="136" t="s">
        <v>79</v>
      </c>
      <c r="J43" s="136"/>
      <c r="K43" s="136">
        <v>37</v>
      </c>
      <c r="L43" s="137" t="s">
        <v>80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82</v>
      </c>
      <c r="D44" s="135" t="s">
        <v>83</v>
      </c>
      <c r="E44" s="136">
        <v>12.12</v>
      </c>
      <c r="F44" s="137" t="s">
        <v>84</v>
      </c>
      <c r="G44" s="136"/>
      <c r="H44" s="136">
        <v>1</v>
      </c>
      <c r="I44" s="136" t="s">
        <v>85</v>
      </c>
      <c r="J44" s="136"/>
      <c r="K44" s="136">
        <v>6</v>
      </c>
      <c r="L44" s="137" t="s">
        <v>86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71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87</v>
      </c>
      <c r="D46" s="135" t="s">
        <v>88</v>
      </c>
      <c r="E46" s="136">
        <v>13.69</v>
      </c>
      <c r="F46" s="137">
        <v>13.69</v>
      </c>
      <c r="G46" s="136"/>
      <c r="H46" s="136" t="s">
        <v>89</v>
      </c>
      <c r="I46" s="136">
        <v>11</v>
      </c>
      <c r="J46" s="136"/>
      <c r="K46" s="136" t="s">
        <v>90</v>
      </c>
      <c r="L46" s="137">
        <v>128</v>
      </c>
      <c r="M46" s="137"/>
      <c r="N46" s="137" t="s">
        <v>75</v>
      </c>
      <c r="O46" s="137"/>
      <c r="P46" s="137"/>
      <c r="Q46" s="137"/>
      <c r="R46" s="137"/>
      <c r="S46" s="137"/>
      <c r="T46" s="137"/>
      <c r="U46" s="137"/>
      <c r="V46" s="137"/>
    </row>
    <row r="47" spans="1:22" ht="91.2" x14ac:dyDescent="0.25">
      <c r="A47" s="132">
        <v>5</v>
      </c>
      <c r="B47" s="133">
        <v>5</v>
      </c>
      <c r="C47" s="134" t="s">
        <v>91</v>
      </c>
      <c r="D47" s="135" t="s">
        <v>92</v>
      </c>
      <c r="E47" s="136">
        <v>4596.33</v>
      </c>
      <c r="F47" s="137" t="s">
        <v>93</v>
      </c>
      <c r="G47" s="136" t="s">
        <v>94</v>
      </c>
      <c r="H47" s="136" t="s">
        <v>95</v>
      </c>
      <c r="I47" s="136" t="s">
        <v>96</v>
      </c>
      <c r="J47" s="136">
        <v>5</v>
      </c>
      <c r="K47" s="136" t="s">
        <v>97</v>
      </c>
      <c r="L47" s="137" t="s">
        <v>98</v>
      </c>
      <c r="M47" s="137"/>
      <c r="N47" s="137" t="s">
        <v>75</v>
      </c>
      <c r="O47" s="137"/>
      <c r="P47" s="137"/>
      <c r="Q47" s="137"/>
      <c r="R47" s="137"/>
      <c r="S47" s="137"/>
      <c r="T47" s="137"/>
      <c r="U47" s="137"/>
      <c r="V47" s="137" t="s">
        <v>99</v>
      </c>
    </row>
    <row r="48" spans="1:22" ht="68.400000000000006" x14ac:dyDescent="0.25">
      <c r="A48" s="138">
        <v>6</v>
      </c>
      <c r="B48" s="139">
        <v>6</v>
      </c>
      <c r="C48" s="140" t="s">
        <v>100</v>
      </c>
      <c r="D48" s="141" t="s">
        <v>101</v>
      </c>
      <c r="E48" s="142">
        <v>22.8</v>
      </c>
      <c r="F48" s="143" t="s">
        <v>102</v>
      </c>
      <c r="G48" s="142"/>
      <c r="H48" s="142">
        <v>23</v>
      </c>
      <c r="I48" s="142" t="s">
        <v>103</v>
      </c>
      <c r="J48" s="142"/>
      <c r="K48" s="142">
        <v>60</v>
      </c>
      <c r="L48" s="143" t="s">
        <v>104</v>
      </c>
      <c r="M48" s="143"/>
      <c r="N48" s="143" t="s">
        <v>81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105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7</v>
      </c>
      <c r="B51" s="133">
        <v>7</v>
      </c>
      <c r="C51" s="134" t="s">
        <v>107</v>
      </c>
      <c r="D51" s="135" t="s">
        <v>108</v>
      </c>
      <c r="E51" s="136">
        <v>508.07</v>
      </c>
      <c r="F51" s="137" t="s">
        <v>109</v>
      </c>
      <c r="G51" s="136">
        <v>1.03</v>
      </c>
      <c r="H51" s="136" t="s">
        <v>110</v>
      </c>
      <c r="I51" s="136" t="s">
        <v>111</v>
      </c>
      <c r="J51" s="136"/>
      <c r="K51" s="136" t="s">
        <v>112</v>
      </c>
      <c r="L51" s="137" t="s">
        <v>113</v>
      </c>
      <c r="M51" s="137"/>
      <c r="N51" s="137" t="s">
        <v>75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18.45" customHeight="1" x14ac:dyDescent="0.25">
      <c r="A52" s="130" t="s">
        <v>114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2">
        <v>8</v>
      </c>
      <c r="B53" s="133">
        <v>8</v>
      </c>
      <c r="C53" s="134" t="s">
        <v>115</v>
      </c>
      <c r="D53" s="135" t="s">
        <v>116</v>
      </c>
      <c r="E53" s="136">
        <v>5595.44</v>
      </c>
      <c r="F53" s="137" t="s">
        <v>117</v>
      </c>
      <c r="G53" s="136">
        <v>19.61</v>
      </c>
      <c r="H53" s="136" t="s">
        <v>118</v>
      </c>
      <c r="I53" s="136" t="s">
        <v>119</v>
      </c>
      <c r="J53" s="136"/>
      <c r="K53" s="136" t="s">
        <v>120</v>
      </c>
      <c r="L53" s="137" t="s">
        <v>121</v>
      </c>
      <c r="M53" s="137"/>
      <c r="N53" s="137" t="s">
        <v>75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57" x14ac:dyDescent="0.25">
      <c r="A54" s="132">
        <v>9</v>
      </c>
      <c r="B54" s="133">
        <v>9</v>
      </c>
      <c r="C54" s="134" t="s">
        <v>122</v>
      </c>
      <c r="D54" s="135" t="s">
        <v>123</v>
      </c>
      <c r="E54" s="136">
        <v>511.67</v>
      </c>
      <c r="F54" s="137" t="s">
        <v>124</v>
      </c>
      <c r="G54" s="136">
        <v>1.03</v>
      </c>
      <c r="H54" s="136" t="s">
        <v>125</v>
      </c>
      <c r="I54" s="136" t="s">
        <v>126</v>
      </c>
      <c r="J54" s="136"/>
      <c r="K54" s="136" t="s">
        <v>127</v>
      </c>
      <c r="L54" s="137" t="s">
        <v>128</v>
      </c>
      <c r="M54" s="137"/>
      <c r="N54" s="137" t="s">
        <v>75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114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10</v>
      </c>
      <c r="B56" s="133">
        <v>10</v>
      </c>
      <c r="C56" s="134" t="s">
        <v>129</v>
      </c>
      <c r="D56" s="135" t="s">
        <v>130</v>
      </c>
      <c r="E56" s="136">
        <v>6997.56</v>
      </c>
      <c r="F56" s="137" t="s">
        <v>131</v>
      </c>
      <c r="G56" s="136" t="s">
        <v>132</v>
      </c>
      <c r="H56" s="136" t="s">
        <v>133</v>
      </c>
      <c r="I56" s="136" t="s">
        <v>134</v>
      </c>
      <c r="J56" s="136"/>
      <c r="K56" s="136" t="s">
        <v>135</v>
      </c>
      <c r="L56" s="137" t="s">
        <v>136</v>
      </c>
      <c r="M56" s="137"/>
      <c r="N56" s="137" t="s">
        <v>75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8">
        <v>11</v>
      </c>
      <c r="B57" s="139">
        <v>11</v>
      </c>
      <c r="C57" s="140" t="s">
        <v>137</v>
      </c>
      <c r="D57" s="141" t="s">
        <v>138</v>
      </c>
      <c r="E57" s="142">
        <v>25.04</v>
      </c>
      <c r="F57" s="143">
        <v>25.04</v>
      </c>
      <c r="G57" s="142"/>
      <c r="H57" s="142" t="s">
        <v>139</v>
      </c>
      <c r="I57" s="142">
        <v>1</v>
      </c>
      <c r="J57" s="142"/>
      <c r="K57" s="142" t="s">
        <v>140</v>
      </c>
      <c r="L57" s="143">
        <v>15</v>
      </c>
      <c r="M57" s="143"/>
      <c r="N57" s="143" t="s">
        <v>75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141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68.400000000000006" x14ac:dyDescent="0.25">
      <c r="A59" s="132">
        <v>12</v>
      </c>
      <c r="B59" s="133">
        <v>12</v>
      </c>
      <c r="C59" s="134" t="s">
        <v>142</v>
      </c>
      <c r="D59" s="135" t="s">
        <v>143</v>
      </c>
      <c r="E59" s="136">
        <v>922.65</v>
      </c>
      <c r="F59" s="137">
        <v>911.86</v>
      </c>
      <c r="G59" s="136" t="s">
        <v>144</v>
      </c>
      <c r="H59" s="136" t="s">
        <v>145</v>
      </c>
      <c r="I59" s="136">
        <v>18</v>
      </c>
      <c r="J59" s="136"/>
      <c r="K59" s="136" t="s">
        <v>146</v>
      </c>
      <c r="L59" s="137">
        <v>219</v>
      </c>
      <c r="M59" s="137"/>
      <c r="N59" s="137" t="s">
        <v>75</v>
      </c>
      <c r="O59" s="137"/>
      <c r="P59" s="137"/>
      <c r="Q59" s="137"/>
      <c r="R59" s="137"/>
      <c r="S59" s="137"/>
      <c r="T59" s="137"/>
      <c r="U59" s="137"/>
      <c r="V59" s="137" t="s">
        <v>147</v>
      </c>
    </row>
    <row r="60" spans="1:22" ht="79.8" x14ac:dyDescent="0.25">
      <c r="A60" s="132">
        <v>13</v>
      </c>
      <c r="B60" s="133">
        <v>13</v>
      </c>
      <c r="C60" s="134" t="s">
        <v>148</v>
      </c>
      <c r="D60" s="135" t="s">
        <v>149</v>
      </c>
      <c r="E60" s="136">
        <v>6525.64</v>
      </c>
      <c r="F60" s="137" t="s">
        <v>150</v>
      </c>
      <c r="G60" s="136" t="s">
        <v>151</v>
      </c>
      <c r="H60" s="136" t="s">
        <v>152</v>
      </c>
      <c r="I60" s="136" t="s">
        <v>153</v>
      </c>
      <c r="J60" s="136">
        <v>1</v>
      </c>
      <c r="K60" s="136" t="s">
        <v>154</v>
      </c>
      <c r="L60" s="137" t="s">
        <v>155</v>
      </c>
      <c r="M60" s="137"/>
      <c r="N60" s="137" t="s">
        <v>75</v>
      </c>
      <c r="O60" s="137"/>
      <c r="P60" s="137"/>
      <c r="Q60" s="137"/>
      <c r="R60" s="137"/>
      <c r="S60" s="137"/>
      <c r="T60" s="137"/>
      <c r="U60" s="137"/>
      <c r="V60" s="137">
        <v>3</v>
      </c>
    </row>
    <row r="61" spans="1:22" ht="34.200000000000003" x14ac:dyDescent="0.25">
      <c r="A61" s="132">
        <v>14</v>
      </c>
      <c r="B61" s="133">
        <v>14</v>
      </c>
      <c r="C61" s="134" t="s">
        <v>156</v>
      </c>
      <c r="D61" s="135" t="s">
        <v>157</v>
      </c>
      <c r="E61" s="136">
        <v>700</v>
      </c>
      <c r="F61" s="137" t="s">
        <v>158</v>
      </c>
      <c r="G61" s="136"/>
      <c r="H61" s="136">
        <v>1400</v>
      </c>
      <c r="I61" s="136" t="s">
        <v>159</v>
      </c>
      <c r="J61" s="136"/>
      <c r="K61" s="136">
        <v>2066</v>
      </c>
      <c r="L61" s="137" t="s">
        <v>160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/>
    </row>
    <row r="62" spans="1:22" ht="57" x14ac:dyDescent="0.25">
      <c r="A62" s="132">
        <v>15</v>
      </c>
      <c r="B62" s="133">
        <v>15</v>
      </c>
      <c r="C62" s="134" t="s">
        <v>161</v>
      </c>
      <c r="D62" s="135" t="s">
        <v>162</v>
      </c>
      <c r="E62" s="136">
        <v>501</v>
      </c>
      <c r="F62" s="137" t="s">
        <v>163</v>
      </c>
      <c r="G62" s="136"/>
      <c r="H62" s="136">
        <v>150</v>
      </c>
      <c r="I62" s="136" t="s">
        <v>164</v>
      </c>
      <c r="J62" s="136"/>
      <c r="K62" s="136">
        <v>665</v>
      </c>
      <c r="L62" s="137" t="s">
        <v>165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/>
    </row>
    <row r="63" spans="1:22" ht="45.6" x14ac:dyDescent="0.25">
      <c r="A63" s="132">
        <v>16</v>
      </c>
      <c r="B63" s="133">
        <v>16</v>
      </c>
      <c r="C63" s="134" t="s">
        <v>166</v>
      </c>
      <c r="D63" s="135" t="s">
        <v>167</v>
      </c>
      <c r="E63" s="136">
        <v>1260</v>
      </c>
      <c r="F63" s="137" t="s">
        <v>168</v>
      </c>
      <c r="G63" s="136"/>
      <c r="H63" s="136">
        <v>126</v>
      </c>
      <c r="I63" s="136" t="s">
        <v>169</v>
      </c>
      <c r="J63" s="136"/>
      <c r="K63" s="136">
        <v>2014</v>
      </c>
      <c r="L63" s="137" t="s">
        <v>170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8">
        <v>17</v>
      </c>
      <c r="B64" s="139">
        <v>17</v>
      </c>
      <c r="C64" s="140" t="s">
        <v>171</v>
      </c>
      <c r="D64" s="141" t="s">
        <v>172</v>
      </c>
      <c r="E64" s="142">
        <v>13.88</v>
      </c>
      <c r="F64" s="143" t="s">
        <v>173</v>
      </c>
      <c r="G64" s="142"/>
      <c r="H64" s="142">
        <v>14</v>
      </c>
      <c r="I64" s="142" t="s">
        <v>174</v>
      </c>
      <c r="J64" s="142"/>
      <c r="K64" s="142">
        <v>76</v>
      </c>
      <c r="L64" s="143" t="s">
        <v>175</v>
      </c>
      <c r="M64" s="143"/>
      <c r="N64" s="143" t="s">
        <v>81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176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177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8">
        <v>18</v>
      </c>
      <c r="B67" s="139">
        <v>18</v>
      </c>
      <c r="C67" s="140" t="s">
        <v>107</v>
      </c>
      <c r="D67" s="141" t="s">
        <v>178</v>
      </c>
      <c r="E67" s="142">
        <v>508.07</v>
      </c>
      <c r="F67" s="143" t="s">
        <v>109</v>
      </c>
      <c r="G67" s="142">
        <v>1.03</v>
      </c>
      <c r="H67" s="142" t="s">
        <v>179</v>
      </c>
      <c r="I67" s="142" t="s">
        <v>180</v>
      </c>
      <c r="J67" s="142"/>
      <c r="K67" s="142" t="s">
        <v>181</v>
      </c>
      <c r="L67" s="143" t="s">
        <v>182</v>
      </c>
      <c r="M67" s="143"/>
      <c r="N67" s="143" t="s">
        <v>75</v>
      </c>
      <c r="O67" s="143"/>
      <c r="P67" s="143"/>
      <c r="Q67" s="143"/>
      <c r="R67" s="143"/>
      <c r="S67" s="143"/>
      <c r="T67" s="143"/>
      <c r="U67" s="143"/>
      <c r="V67" s="143">
        <v>1</v>
      </c>
    </row>
    <row r="68" spans="1:22" ht="34.200000000000003" x14ac:dyDescent="0.25">
      <c r="A68" s="144" t="s">
        <v>183</v>
      </c>
      <c r="B68" s="145"/>
      <c r="C68" s="145"/>
      <c r="D68" s="145"/>
      <c r="E68" s="145"/>
      <c r="F68" s="145"/>
      <c r="G68" s="145"/>
      <c r="H68" s="146">
        <v>2255</v>
      </c>
      <c r="I68" s="146" t="s">
        <v>184</v>
      </c>
      <c r="J68" s="146">
        <v>7</v>
      </c>
      <c r="K68" s="146">
        <v>8769</v>
      </c>
      <c r="L68" s="146" t="s">
        <v>185</v>
      </c>
      <c r="M68" s="146"/>
      <c r="N68" s="146"/>
      <c r="O68" s="146"/>
      <c r="P68" s="146"/>
      <c r="Q68" s="146"/>
      <c r="R68" s="146"/>
      <c r="S68" s="146"/>
      <c r="T68" s="146"/>
      <c r="U68" s="146"/>
      <c r="V68" s="146" t="s">
        <v>186</v>
      </c>
    </row>
    <row r="69" spans="1:22" x14ac:dyDescent="0.25">
      <c r="A69" s="144" t="s">
        <v>187</v>
      </c>
      <c r="B69" s="145"/>
      <c r="C69" s="145"/>
      <c r="D69" s="145"/>
      <c r="E69" s="145"/>
      <c r="F69" s="145"/>
      <c r="G69" s="145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188</v>
      </c>
      <c r="B70" s="145"/>
      <c r="C70" s="145"/>
      <c r="D70" s="145"/>
      <c r="E70" s="145"/>
      <c r="F70" s="145"/>
      <c r="G70" s="145"/>
      <c r="H70" s="146">
        <v>204</v>
      </c>
      <c r="I70" s="146"/>
      <c r="J70" s="146"/>
      <c r="K70" s="146">
        <v>2472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189</v>
      </c>
      <c r="B71" s="145"/>
      <c r="C71" s="145"/>
      <c r="D71" s="145"/>
      <c r="E71" s="145"/>
      <c r="F71" s="145"/>
      <c r="G71" s="145"/>
      <c r="H71" s="146">
        <v>2044</v>
      </c>
      <c r="I71" s="146"/>
      <c r="J71" s="146"/>
      <c r="K71" s="146">
        <v>6264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190</v>
      </c>
      <c r="B72" s="145"/>
      <c r="C72" s="145"/>
      <c r="D72" s="145"/>
      <c r="E72" s="145"/>
      <c r="F72" s="145"/>
      <c r="G72" s="145"/>
      <c r="H72" s="146">
        <v>7</v>
      </c>
      <c r="I72" s="146"/>
      <c r="J72" s="146"/>
      <c r="K72" s="146">
        <v>36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191</v>
      </c>
      <c r="B73" s="148"/>
      <c r="C73" s="148"/>
      <c r="D73" s="148"/>
      <c r="E73" s="148"/>
      <c r="F73" s="148"/>
      <c r="G73" s="148"/>
      <c r="H73" s="149">
        <v>191</v>
      </c>
      <c r="I73" s="149"/>
      <c r="J73" s="149"/>
      <c r="K73" s="149">
        <v>1984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192</v>
      </c>
      <c r="B74" s="148"/>
      <c r="C74" s="148"/>
      <c r="D74" s="148"/>
      <c r="E74" s="148"/>
      <c r="F74" s="148"/>
      <c r="G74" s="148"/>
      <c r="H74" s="149">
        <v>126</v>
      </c>
      <c r="I74" s="149"/>
      <c r="J74" s="149"/>
      <c r="K74" s="149">
        <v>1194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193</v>
      </c>
      <c r="B75" s="148"/>
      <c r="C75" s="148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hidden="1" x14ac:dyDescent="0.25">
      <c r="A76" s="144" t="s">
        <v>194</v>
      </c>
      <c r="B76" s="145"/>
      <c r="C76" s="145"/>
      <c r="D76" s="145"/>
      <c r="E76" s="145"/>
      <c r="F76" s="145"/>
      <c r="G76" s="145"/>
      <c r="H76" s="146">
        <v>2569</v>
      </c>
      <c r="I76" s="146"/>
      <c r="J76" s="146"/>
      <c r="K76" s="146">
        <v>11913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idden="1" x14ac:dyDescent="0.25">
      <c r="A77" s="144" t="s">
        <v>195</v>
      </c>
      <c r="B77" s="145"/>
      <c r="C77" s="145"/>
      <c r="D77" s="145"/>
      <c r="E77" s="145"/>
      <c r="F77" s="145"/>
      <c r="G77" s="145"/>
      <c r="H77" s="146">
        <v>3</v>
      </c>
      <c r="I77" s="146"/>
      <c r="J77" s="146"/>
      <c r="K77" s="146">
        <v>34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196</v>
      </c>
      <c r="B78" s="145"/>
      <c r="C78" s="145"/>
      <c r="D78" s="145"/>
      <c r="E78" s="145"/>
      <c r="F78" s="145"/>
      <c r="G78" s="145"/>
      <c r="H78" s="146">
        <v>2572</v>
      </c>
      <c r="I78" s="146"/>
      <c r="J78" s="146"/>
      <c r="K78" s="146">
        <v>11947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customHeight="1" x14ac:dyDescent="0.25">
      <c r="A79" s="144" t="s">
        <v>197</v>
      </c>
      <c r="B79" s="145"/>
      <c r="C79" s="145"/>
      <c r="D79" s="145"/>
      <c r="E79" s="145"/>
      <c r="F79" s="145"/>
      <c r="G79" s="145"/>
      <c r="H79" s="146">
        <v>378.47</v>
      </c>
      <c r="I79" s="146"/>
      <c r="J79" s="146"/>
      <c r="K79" s="146">
        <v>1226.8399999999999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7" t="s">
        <v>198</v>
      </c>
      <c r="B80" s="148"/>
      <c r="C80" s="148"/>
      <c r="D80" s="148"/>
      <c r="E80" s="148"/>
      <c r="F80" s="148"/>
      <c r="G80" s="148"/>
      <c r="H80" s="149">
        <v>2950.47</v>
      </c>
      <c r="I80" s="149"/>
      <c r="J80" s="149"/>
      <c r="K80" s="149">
        <v>13173.84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50"/>
      <c r="B81" s="39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61</v>
      </c>
      <c r="D82" s="48"/>
      <c r="E82" s="48"/>
      <c r="F82" s="48"/>
      <c r="G82" s="48"/>
      <c r="H82" s="74">
        <f>IF(ISBLANK(Y30),"",ROUND(Z30/Y30,2)*100)</f>
        <v>94</v>
      </c>
      <c r="I82" s="48"/>
      <c r="J82" s="48"/>
      <c r="K82" s="74">
        <f>IF(ISBLANK(Y31),"",ROUND(Z31/Y31,2)*100)</f>
        <v>80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62</v>
      </c>
      <c r="D83" s="48"/>
      <c r="E83" s="48"/>
      <c r="F83" s="48"/>
      <c r="G83" s="48"/>
      <c r="H83" s="45">
        <f>IF(ISBLANK(Y30),"",ROUND(AA30/Y30,2)*100)</f>
        <v>62</v>
      </c>
      <c r="I83" s="48"/>
      <c r="J83" s="48"/>
      <c r="K83" s="45">
        <f>IF(ISBLANK(Y31),"",ROUND(AA31/Y31,2)*100)</f>
        <v>48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28"/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75" t="s">
        <v>68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3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69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46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</sheetData>
  <mergeCells count="55">
    <mergeCell ref="A76:G76"/>
    <mergeCell ref="A77:G77"/>
    <mergeCell ref="A78:G78"/>
    <mergeCell ref="A79:G79"/>
    <mergeCell ref="A80:G80"/>
    <mergeCell ref="A70:G70"/>
    <mergeCell ref="A71:G71"/>
    <mergeCell ref="A72:G72"/>
    <mergeCell ref="A73:G73"/>
    <mergeCell ref="A74:G74"/>
    <mergeCell ref="A75:G75"/>
    <mergeCell ref="A55:V55"/>
    <mergeCell ref="A58:V58"/>
    <mergeCell ref="A65:V65"/>
    <mergeCell ref="A66:V66"/>
    <mergeCell ref="A68:G68"/>
    <mergeCell ref="A69:G69"/>
    <mergeCell ref="A40:V40"/>
    <mergeCell ref="A41:V41"/>
    <mergeCell ref="A45:V45"/>
    <mergeCell ref="A49:V49"/>
    <mergeCell ref="A50:V50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2950.47/1000</f>
        <v>2.9504699999999997</v>
      </c>
      <c r="H11" s="85"/>
      <c r="I11" s="55" t="s">
        <v>5</v>
      </c>
      <c r="J11" s="86">
        <f>13173.84/1000</f>
        <v>13.17384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3/1000</f>
        <v>3.0000000000000001E-3</v>
      </c>
      <c r="H13" s="122"/>
      <c r="I13" s="55" t="s">
        <v>5</v>
      </c>
      <c r="J13" s="86">
        <f>34/1000</f>
        <v>3.4000000000000002E-2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1.8630000000000001E-2</v>
      </c>
      <c r="H14" s="85"/>
      <c r="I14" s="55" t="s">
        <v>7</v>
      </c>
      <c r="J14" s="86">
        <f>(P14+P15)/1000</f>
        <v>1.8630000000000001E-2</v>
      </c>
      <c r="K14" s="87"/>
      <c r="L14" s="58">
        <v>478</v>
      </c>
      <c r="M14" s="35" t="s">
        <v>7</v>
      </c>
      <c r="N14" s="57"/>
      <c r="O14" s="26">
        <v>18.61</v>
      </c>
      <c r="P14" s="27">
        <v>18.61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204/1000</f>
        <v>0.20399999999999999</v>
      </c>
      <c r="H15" s="117"/>
      <c r="I15" s="55" t="s">
        <v>5</v>
      </c>
      <c r="J15" s="86">
        <f>2472/1000</f>
        <v>2.472</v>
      </c>
      <c r="K15" s="87"/>
      <c r="L15" s="59">
        <v>5751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202</v>
      </c>
      <c r="C26" s="134" t="s">
        <v>203</v>
      </c>
      <c r="D26" s="154" t="s">
        <v>204</v>
      </c>
      <c r="E26" s="155">
        <v>0.13</v>
      </c>
      <c r="F26" s="136" t="s">
        <v>205</v>
      </c>
      <c r="G26" s="136">
        <v>1.28</v>
      </c>
      <c r="H26" s="156"/>
      <c r="I26" s="156"/>
      <c r="J26" s="136" t="s">
        <v>206</v>
      </c>
      <c r="K26" s="136">
        <v>15.39</v>
      </c>
      <c r="L26" s="157"/>
      <c r="M26" s="156">
        <f>IF(ISNUMBER(K26/G26),IF(NOT(K26/G26=0),K26/G26, " "), " ")</f>
        <v>12.0234375</v>
      </c>
      <c r="N26" s="154"/>
    </row>
    <row r="27" spans="1:23" s="29" customFormat="1" ht="22.8" x14ac:dyDescent="0.25">
      <c r="A27" s="152">
        <v>2</v>
      </c>
      <c r="B27" s="153" t="s">
        <v>207</v>
      </c>
      <c r="C27" s="134" t="s">
        <v>208</v>
      </c>
      <c r="D27" s="154" t="s">
        <v>204</v>
      </c>
      <c r="E27" s="155">
        <v>0.2</v>
      </c>
      <c r="F27" s="136" t="s">
        <v>209</v>
      </c>
      <c r="G27" s="136">
        <v>1.99</v>
      </c>
      <c r="H27" s="156"/>
      <c r="I27" s="156"/>
      <c r="J27" s="136" t="s">
        <v>210</v>
      </c>
      <c r="K27" s="136">
        <v>23.88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211</v>
      </c>
      <c r="C28" s="134" t="s">
        <v>212</v>
      </c>
      <c r="D28" s="154" t="s">
        <v>204</v>
      </c>
      <c r="E28" s="155">
        <v>7.23</v>
      </c>
      <c r="F28" s="136" t="s">
        <v>213</v>
      </c>
      <c r="G28" s="136">
        <v>74.680000000000007</v>
      </c>
      <c r="H28" s="156"/>
      <c r="I28" s="156"/>
      <c r="J28" s="136" t="s">
        <v>214</v>
      </c>
      <c r="K28" s="136">
        <v>896.88</v>
      </c>
      <c r="L28" s="157"/>
      <c r="M28" s="156">
        <f>IF(ISNUMBER(K28/G28),IF(NOT(K28/G28=0),K28/G28, " "), " ")</f>
        <v>12.009641135511515</v>
      </c>
      <c r="N28" s="154"/>
    </row>
    <row r="29" spans="1:23" s="29" customFormat="1" ht="22.8" x14ac:dyDescent="0.25">
      <c r="A29" s="152">
        <v>4</v>
      </c>
      <c r="B29" s="153" t="s">
        <v>215</v>
      </c>
      <c r="C29" s="134" t="s">
        <v>216</v>
      </c>
      <c r="D29" s="154" t="s">
        <v>204</v>
      </c>
      <c r="E29" s="155">
        <v>1.71</v>
      </c>
      <c r="F29" s="136" t="s">
        <v>217</v>
      </c>
      <c r="G29" s="136">
        <v>18.28</v>
      </c>
      <c r="H29" s="156"/>
      <c r="I29" s="156"/>
      <c r="J29" s="136" t="s">
        <v>218</v>
      </c>
      <c r="K29" s="136">
        <v>219.36</v>
      </c>
      <c r="L29" s="157"/>
      <c r="M29" s="156">
        <f>IF(ISNUMBER(K29/G29),IF(NOT(K29/G29=0),K29/G29, " "), " ")</f>
        <v>12</v>
      </c>
      <c r="N29" s="154"/>
    </row>
    <row r="30" spans="1:23" ht="22.8" x14ac:dyDescent="0.25">
      <c r="A30" s="152">
        <v>5</v>
      </c>
      <c r="B30" s="153" t="s">
        <v>219</v>
      </c>
      <c r="C30" s="134" t="s">
        <v>220</v>
      </c>
      <c r="D30" s="154" t="s">
        <v>204</v>
      </c>
      <c r="E30" s="155">
        <v>0.99</v>
      </c>
      <c r="F30" s="136" t="s">
        <v>221</v>
      </c>
      <c r="G30" s="136">
        <v>10.67</v>
      </c>
      <c r="H30" s="156"/>
      <c r="I30" s="156"/>
      <c r="J30" s="136" t="s">
        <v>222</v>
      </c>
      <c r="K30" s="136">
        <v>128.16</v>
      </c>
      <c r="L30" s="157"/>
      <c r="M30" s="156">
        <f>IF(ISNUMBER(K30/G30),IF(NOT(K30/G30=0),K30/G30, " "), " ")</f>
        <v>12.01124648547329</v>
      </c>
      <c r="N30" s="154"/>
    </row>
    <row r="31" spans="1:23" ht="22.8" x14ac:dyDescent="0.25">
      <c r="A31" s="152">
        <v>6</v>
      </c>
      <c r="B31" s="153" t="s">
        <v>223</v>
      </c>
      <c r="C31" s="134" t="s">
        <v>224</v>
      </c>
      <c r="D31" s="154" t="s">
        <v>204</v>
      </c>
      <c r="E31" s="155">
        <v>3.33</v>
      </c>
      <c r="F31" s="136" t="s">
        <v>225</v>
      </c>
      <c r="G31" s="136">
        <v>37.299999999999997</v>
      </c>
      <c r="H31" s="156"/>
      <c r="I31" s="156"/>
      <c r="J31" s="136" t="s">
        <v>226</v>
      </c>
      <c r="K31" s="136">
        <v>447.59</v>
      </c>
      <c r="L31" s="157"/>
      <c r="M31" s="156">
        <f>IF(ISNUMBER(K31/G31),IF(NOT(K31/G31=0),K31/G31, " "), " ")</f>
        <v>11.999731903485255</v>
      </c>
      <c r="N31" s="154"/>
    </row>
    <row r="32" spans="1:23" ht="22.8" x14ac:dyDescent="0.25">
      <c r="A32" s="152">
        <v>7</v>
      </c>
      <c r="B32" s="153" t="s">
        <v>227</v>
      </c>
      <c r="C32" s="134" t="s">
        <v>228</v>
      </c>
      <c r="D32" s="154" t="s">
        <v>204</v>
      </c>
      <c r="E32" s="155">
        <v>3.76</v>
      </c>
      <c r="F32" s="136" t="s">
        <v>229</v>
      </c>
      <c r="G32" s="136">
        <v>45.72</v>
      </c>
      <c r="H32" s="156"/>
      <c r="I32" s="156"/>
      <c r="J32" s="136" t="s">
        <v>230</v>
      </c>
      <c r="K32" s="136">
        <v>548.73</v>
      </c>
      <c r="L32" s="157"/>
      <c r="M32" s="156">
        <f>IF(ISNUMBER(K32/G32),IF(NOT(K32/G32=0),K32/G32, " "), " ")</f>
        <v>12.001968503937009</v>
      </c>
      <c r="N32" s="154"/>
    </row>
    <row r="33" spans="1:14" ht="22.8" x14ac:dyDescent="0.25">
      <c r="A33" s="152">
        <v>8</v>
      </c>
      <c r="B33" s="153" t="s">
        <v>231</v>
      </c>
      <c r="C33" s="134" t="s">
        <v>232</v>
      </c>
      <c r="D33" s="154" t="s">
        <v>204</v>
      </c>
      <c r="E33" s="155">
        <v>1.23</v>
      </c>
      <c r="F33" s="136" t="s">
        <v>233</v>
      </c>
      <c r="G33" s="136">
        <v>15.42</v>
      </c>
      <c r="H33" s="156"/>
      <c r="I33" s="156"/>
      <c r="J33" s="136" t="s">
        <v>234</v>
      </c>
      <c r="K33" s="136">
        <v>185.07</v>
      </c>
      <c r="L33" s="157"/>
      <c r="M33" s="156">
        <f>IF(ISNUMBER(K33/G33),IF(NOT(K33/G33=0),K33/G33, " "), " ")</f>
        <v>12.001945525291829</v>
      </c>
      <c r="N33" s="154"/>
    </row>
    <row r="34" spans="1:14" ht="22.8" x14ac:dyDescent="0.25">
      <c r="A34" s="152">
        <v>9</v>
      </c>
      <c r="B34" s="153" t="s">
        <v>235</v>
      </c>
      <c r="C34" s="134" t="s">
        <v>236</v>
      </c>
      <c r="D34" s="154" t="s">
        <v>204</v>
      </c>
      <c r="E34" s="155">
        <v>0.03</v>
      </c>
      <c r="F34" s="136" t="s">
        <v>237</v>
      </c>
      <c r="G34" s="136">
        <v>0.39</v>
      </c>
      <c r="H34" s="156"/>
      <c r="I34" s="156"/>
      <c r="J34" s="136" t="s">
        <v>238</v>
      </c>
      <c r="K34" s="136">
        <v>4.71</v>
      </c>
      <c r="L34" s="157"/>
      <c r="M34" s="156">
        <f>IF(ISNUMBER(K34/G34),IF(NOT(K34/G34=0),K34/G34, " "), " ")</f>
        <v>12.076923076923077</v>
      </c>
      <c r="N34" s="154"/>
    </row>
    <row r="35" spans="1:14" ht="22.8" x14ac:dyDescent="0.25">
      <c r="A35" s="152">
        <v>10</v>
      </c>
      <c r="B35" s="153">
        <v>2</v>
      </c>
      <c r="C35" s="134" t="s">
        <v>239</v>
      </c>
      <c r="D35" s="154" t="s">
        <v>204</v>
      </c>
      <c r="E35" s="155">
        <v>0.02</v>
      </c>
      <c r="F35" s="136" t="s">
        <v>240</v>
      </c>
      <c r="G35" s="136"/>
      <c r="H35" s="156"/>
      <c r="I35" s="156"/>
      <c r="J35" s="136" t="s">
        <v>240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241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242</v>
      </c>
      <c r="D37" s="154" t="s">
        <v>243</v>
      </c>
      <c r="E37" s="155">
        <v>0.01</v>
      </c>
      <c r="F37" s="136" t="s">
        <v>244</v>
      </c>
      <c r="G37" s="136">
        <v>0.01</v>
      </c>
      <c r="H37" s="156"/>
      <c r="I37" s="156"/>
      <c r="J37" s="136" t="s">
        <v>245</v>
      </c>
      <c r="K37" s="136">
        <v>0.05</v>
      </c>
      <c r="L37" s="157"/>
      <c r="M37" s="156">
        <f>IF(ISNUMBER(K37/G37),IF(NOT(K37/G37=0),K37/G37, " "), " ")</f>
        <v>5</v>
      </c>
      <c r="N37" s="154" t="s">
        <v>246</v>
      </c>
    </row>
    <row r="38" spans="1:14" ht="22.8" x14ac:dyDescent="0.25">
      <c r="A38" s="152">
        <v>12</v>
      </c>
      <c r="B38" s="153">
        <v>30954</v>
      </c>
      <c r="C38" s="134" t="s">
        <v>247</v>
      </c>
      <c r="D38" s="154" t="s">
        <v>243</v>
      </c>
      <c r="E38" s="155">
        <v>0.02</v>
      </c>
      <c r="F38" s="136" t="s">
        <v>248</v>
      </c>
      <c r="G38" s="136">
        <v>0.68</v>
      </c>
      <c r="H38" s="156"/>
      <c r="I38" s="156"/>
      <c r="J38" s="136" t="s">
        <v>249</v>
      </c>
      <c r="K38" s="136">
        <v>3.26</v>
      </c>
      <c r="L38" s="157"/>
      <c r="M38" s="156">
        <f>IF(ISNUMBER(K38/G38),IF(NOT(K38/G38=0),K38/G38, " "), " ")</f>
        <v>4.7941176470588225</v>
      </c>
      <c r="N38" s="154" t="s">
        <v>246</v>
      </c>
    </row>
    <row r="39" spans="1:14" ht="22.8" x14ac:dyDescent="0.25">
      <c r="A39" s="152">
        <v>13</v>
      </c>
      <c r="B39" s="153">
        <v>40502</v>
      </c>
      <c r="C39" s="134" t="s">
        <v>250</v>
      </c>
      <c r="D39" s="154" t="s">
        <v>243</v>
      </c>
      <c r="E39" s="155">
        <v>0.49</v>
      </c>
      <c r="F39" s="136" t="s">
        <v>251</v>
      </c>
      <c r="G39" s="136">
        <v>3.84</v>
      </c>
      <c r="H39" s="156"/>
      <c r="I39" s="156"/>
      <c r="J39" s="136" t="s">
        <v>252</v>
      </c>
      <c r="K39" s="136">
        <v>22.05</v>
      </c>
      <c r="L39" s="157"/>
      <c r="M39" s="156">
        <f>IF(ISNUMBER(K39/G39),IF(NOT(K39/G39=0),K39/G39, " "), " ")</f>
        <v>5.7421875</v>
      </c>
      <c r="N39" s="154" t="s">
        <v>246</v>
      </c>
    </row>
    <row r="40" spans="1:14" ht="22.8" x14ac:dyDescent="0.25">
      <c r="A40" s="152">
        <v>14</v>
      </c>
      <c r="B40" s="153">
        <v>40504</v>
      </c>
      <c r="C40" s="134" t="s">
        <v>253</v>
      </c>
      <c r="D40" s="154" t="s">
        <v>243</v>
      </c>
      <c r="E40" s="155">
        <v>0.17</v>
      </c>
      <c r="F40" s="136" t="s">
        <v>254</v>
      </c>
      <c r="G40" s="136">
        <v>0.22</v>
      </c>
      <c r="H40" s="156"/>
      <c r="I40" s="156"/>
      <c r="J40" s="136" t="s">
        <v>255</v>
      </c>
      <c r="K40" s="136">
        <v>0.51</v>
      </c>
      <c r="L40" s="157"/>
      <c r="M40" s="156">
        <f>IF(ISNUMBER(K40/G40),IF(NOT(K40/G40=0),K40/G40, " "), " ")</f>
        <v>2.3181818181818183</v>
      </c>
      <c r="N40" s="154" t="s">
        <v>246</v>
      </c>
    </row>
    <row r="41" spans="1:14" ht="22.8" x14ac:dyDescent="0.25">
      <c r="A41" s="152">
        <v>15</v>
      </c>
      <c r="B41" s="153">
        <v>400001</v>
      </c>
      <c r="C41" s="134" t="s">
        <v>256</v>
      </c>
      <c r="D41" s="154" t="s">
        <v>243</v>
      </c>
      <c r="E41" s="155">
        <v>0.01</v>
      </c>
      <c r="F41" s="136" t="s">
        <v>257</v>
      </c>
      <c r="G41" s="136">
        <v>1.03</v>
      </c>
      <c r="H41" s="156"/>
      <c r="I41" s="156"/>
      <c r="J41" s="136" t="s">
        <v>258</v>
      </c>
      <c r="K41" s="136">
        <v>5.87</v>
      </c>
      <c r="L41" s="157"/>
      <c r="M41" s="156">
        <f>IF(ISNUMBER(K41/G41),IF(NOT(K41/G41=0),K41/G41, " "), " ")</f>
        <v>5.6990291262135919</v>
      </c>
      <c r="N41" s="154" t="s">
        <v>246</v>
      </c>
    </row>
    <row r="42" spans="1:14" ht="19.350000000000001" customHeight="1" x14ac:dyDescent="0.25">
      <c r="A42" s="128" t="s">
        <v>259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260</v>
      </c>
      <c r="C43" s="134" t="s">
        <v>261</v>
      </c>
      <c r="D43" s="154" t="s">
        <v>262</v>
      </c>
      <c r="E43" s="155">
        <v>3.78E-2</v>
      </c>
      <c r="F43" s="136" t="s">
        <v>263</v>
      </c>
      <c r="G43" s="136">
        <v>0.23</v>
      </c>
      <c r="H43" s="156">
        <v>42.66</v>
      </c>
      <c r="I43" s="156">
        <v>1.61</v>
      </c>
      <c r="J43" s="136" t="s">
        <v>264</v>
      </c>
      <c r="K43" s="136">
        <v>1.85</v>
      </c>
      <c r="L43" s="157"/>
      <c r="M43" s="156">
        <f>IF(ISNUMBER(K43/G43),IF(NOT(K43/G43=0),K43/G43, " "), " ")</f>
        <v>8.0434782608695645</v>
      </c>
      <c r="N43" s="154" t="s">
        <v>265</v>
      </c>
    </row>
    <row r="44" spans="1:14" ht="22.8" x14ac:dyDescent="0.25">
      <c r="A44" s="152">
        <v>17</v>
      </c>
      <c r="B44" s="153" t="s">
        <v>266</v>
      </c>
      <c r="C44" s="134" t="s">
        <v>267</v>
      </c>
      <c r="D44" s="154" t="s">
        <v>268</v>
      </c>
      <c r="E44" s="155">
        <v>2.0000000000000001E-4</v>
      </c>
      <c r="F44" s="136" t="s">
        <v>269</v>
      </c>
      <c r="G44" s="136">
        <v>2.13</v>
      </c>
      <c r="H44" s="156">
        <v>56684.17</v>
      </c>
      <c r="I44" s="156">
        <v>11.34</v>
      </c>
      <c r="J44" s="136" t="s">
        <v>270</v>
      </c>
      <c r="K44" s="136">
        <v>11.63</v>
      </c>
      <c r="L44" s="157"/>
      <c r="M44" s="156">
        <f>IF(ISNUMBER(K44/G44),IF(NOT(K44/G44=0),K44/G44, " "), " ")</f>
        <v>5.4600938967136159</v>
      </c>
      <c r="N44" s="154" t="s">
        <v>271</v>
      </c>
    </row>
    <row r="45" spans="1:14" ht="34.200000000000003" x14ac:dyDescent="0.25">
      <c r="A45" s="152">
        <v>18</v>
      </c>
      <c r="B45" s="153" t="s">
        <v>272</v>
      </c>
      <c r="C45" s="134" t="s">
        <v>273</v>
      </c>
      <c r="D45" s="154" t="s">
        <v>262</v>
      </c>
      <c r="E45" s="155">
        <v>1.83E-2</v>
      </c>
      <c r="F45" s="136" t="s">
        <v>274</v>
      </c>
      <c r="G45" s="136">
        <v>1.85</v>
      </c>
      <c r="H45" s="156">
        <v>418</v>
      </c>
      <c r="I45" s="156">
        <v>7.65</v>
      </c>
      <c r="J45" s="136" t="s">
        <v>275</v>
      </c>
      <c r="K45" s="136">
        <v>7.99</v>
      </c>
      <c r="L45" s="157"/>
      <c r="M45" s="156">
        <f>IF(ISNUMBER(K45/G45),IF(NOT(K45/G45=0),K45/G45, " "), " ")</f>
        <v>4.3189189189189188</v>
      </c>
      <c r="N45" s="154" t="s">
        <v>276</v>
      </c>
    </row>
    <row r="46" spans="1:14" ht="22.8" x14ac:dyDescent="0.25">
      <c r="A46" s="152">
        <v>19</v>
      </c>
      <c r="B46" s="153" t="s">
        <v>277</v>
      </c>
      <c r="C46" s="134" t="s">
        <v>278</v>
      </c>
      <c r="D46" s="154" t="s">
        <v>279</v>
      </c>
      <c r="E46" s="155">
        <v>5.9999999999999995E-4</v>
      </c>
      <c r="F46" s="136" t="s">
        <v>280</v>
      </c>
      <c r="G46" s="136">
        <v>0.03</v>
      </c>
      <c r="H46" s="156">
        <v>228.81</v>
      </c>
      <c r="I46" s="156">
        <v>0.14000000000000001</v>
      </c>
      <c r="J46" s="136" t="s">
        <v>281</v>
      </c>
      <c r="K46" s="136">
        <v>0.14000000000000001</v>
      </c>
      <c r="L46" s="157"/>
      <c r="M46" s="156">
        <f>IF(ISNUMBER(K46/G46),IF(NOT(K46/G46=0),K46/G46, " "), " ")</f>
        <v>4.666666666666667</v>
      </c>
      <c r="N46" s="154" t="s">
        <v>282</v>
      </c>
    </row>
    <row r="47" spans="1:14" ht="45.6" x14ac:dyDescent="0.25">
      <c r="A47" s="152">
        <v>20</v>
      </c>
      <c r="B47" s="153" t="s">
        <v>283</v>
      </c>
      <c r="C47" s="134" t="s">
        <v>284</v>
      </c>
      <c r="D47" s="154" t="s">
        <v>279</v>
      </c>
      <c r="E47" s="155">
        <v>0.38800000000000001</v>
      </c>
      <c r="F47" s="136" t="s">
        <v>285</v>
      </c>
      <c r="G47" s="136">
        <v>8.85</v>
      </c>
      <c r="H47" s="156">
        <v>119.32</v>
      </c>
      <c r="I47" s="156">
        <v>46.29</v>
      </c>
      <c r="J47" s="136" t="s">
        <v>286</v>
      </c>
      <c r="K47" s="136">
        <v>47.34</v>
      </c>
      <c r="L47" s="157"/>
      <c r="M47" s="156">
        <f>IF(ISNUMBER(K47/G47),IF(NOT(K47/G47=0),K47/G47, " "), " ")</f>
        <v>5.3491525423728818</v>
      </c>
      <c r="N47" s="154" t="s">
        <v>287</v>
      </c>
    </row>
    <row r="48" spans="1:14" ht="34.200000000000003" x14ac:dyDescent="0.25">
      <c r="A48" s="152">
        <v>21</v>
      </c>
      <c r="B48" s="153" t="s">
        <v>288</v>
      </c>
      <c r="C48" s="134" t="s">
        <v>289</v>
      </c>
      <c r="D48" s="154" t="s">
        <v>268</v>
      </c>
      <c r="E48" s="155">
        <v>1E-4</v>
      </c>
      <c r="F48" s="136" t="s">
        <v>290</v>
      </c>
      <c r="G48" s="136">
        <v>0.92</v>
      </c>
      <c r="H48" s="156">
        <v>42360</v>
      </c>
      <c r="I48" s="156">
        <v>4.24</v>
      </c>
      <c r="J48" s="136" t="s">
        <v>291</v>
      </c>
      <c r="K48" s="136">
        <v>4.3499999999999996</v>
      </c>
      <c r="L48" s="157"/>
      <c r="M48" s="156">
        <f>IF(ISNUMBER(K48/G48),IF(NOT(K48/G48=0),K48/G48, " "), " ")</f>
        <v>4.7282608695652169</v>
      </c>
      <c r="N48" s="154" t="s">
        <v>292</v>
      </c>
    </row>
    <row r="49" spans="1:14" ht="34.200000000000003" x14ac:dyDescent="0.25">
      <c r="A49" s="152">
        <v>22</v>
      </c>
      <c r="B49" s="153" t="s">
        <v>293</v>
      </c>
      <c r="C49" s="134" t="s">
        <v>294</v>
      </c>
      <c r="D49" s="154" t="s">
        <v>279</v>
      </c>
      <c r="E49" s="155">
        <v>8.0000000000000002E-3</v>
      </c>
      <c r="F49" s="136" t="s">
        <v>295</v>
      </c>
      <c r="G49" s="136">
        <v>0.14000000000000001</v>
      </c>
      <c r="H49" s="156">
        <v>66.92</v>
      </c>
      <c r="I49" s="156">
        <v>0.54</v>
      </c>
      <c r="J49" s="136" t="s">
        <v>296</v>
      </c>
      <c r="K49" s="136">
        <v>0.55000000000000004</v>
      </c>
      <c r="L49" s="157"/>
      <c r="M49" s="156">
        <f>IF(ISNUMBER(K49/G49),IF(NOT(K49/G49=0),K49/G49, " "), " ")</f>
        <v>3.9285714285714284</v>
      </c>
      <c r="N49" s="154" t="s">
        <v>297</v>
      </c>
    </row>
    <row r="50" spans="1:14" ht="34.200000000000003" x14ac:dyDescent="0.25">
      <c r="A50" s="152">
        <v>23</v>
      </c>
      <c r="B50" s="153" t="s">
        <v>298</v>
      </c>
      <c r="C50" s="134" t="s">
        <v>299</v>
      </c>
      <c r="D50" s="154" t="s">
        <v>268</v>
      </c>
      <c r="E50" s="155">
        <v>5.5999999999999999E-3</v>
      </c>
      <c r="F50" s="136" t="s">
        <v>300</v>
      </c>
      <c r="G50" s="136">
        <v>65.97</v>
      </c>
      <c r="H50" s="156">
        <v>33140</v>
      </c>
      <c r="I50" s="156">
        <v>185.58</v>
      </c>
      <c r="J50" s="136" t="s">
        <v>301</v>
      </c>
      <c r="K50" s="136">
        <v>190.81</v>
      </c>
      <c r="L50" s="157"/>
      <c r="M50" s="156">
        <f>IF(ISNUMBER(K50/G50),IF(NOT(K50/G50=0),K50/G50, " "), " ")</f>
        <v>2.8923753221161133</v>
      </c>
      <c r="N50" s="154" t="s">
        <v>302</v>
      </c>
    </row>
    <row r="51" spans="1:14" ht="68.400000000000006" x14ac:dyDescent="0.25">
      <c r="A51" s="152">
        <v>24</v>
      </c>
      <c r="B51" s="153" t="s">
        <v>303</v>
      </c>
      <c r="C51" s="134" t="s">
        <v>304</v>
      </c>
      <c r="D51" s="154" t="s">
        <v>279</v>
      </c>
      <c r="E51" s="155">
        <v>0.08</v>
      </c>
      <c r="F51" s="136" t="s">
        <v>305</v>
      </c>
      <c r="G51" s="136">
        <v>9.2799999999999994</v>
      </c>
      <c r="H51" s="156">
        <v>417.58</v>
      </c>
      <c r="I51" s="156">
        <v>33.409999999999997</v>
      </c>
      <c r="J51" s="136" t="s">
        <v>306</v>
      </c>
      <c r="K51" s="136">
        <v>34.1</v>
      </c>
      <c r="L51" s="157"/>
      <c r="M51" s="156">
        <f>IF(ISNUMBER(K51/G51),IF(NOT(K51/G51=0),K51/G51, " "), " ")</f>
        <v>3.674568965517242</v>
      </c>
      <c r="N51" s="154" t="s">
        <v>307</v>
      </c>
    </row>
    <row r="52" spans="1:14" ht="34.200000000000003" x14ac:dyDescent="0.25">
      <c r="A52" s="152">
        <v>25</v>
      </c>
      <c r="B52" s="153" t="s">
        <v>308</v>
      </c>
      <c r="C52" s="134" t="s">
        <v>309</v>
      </c>
      <c r="D52" s="154" t="s">
        <v>268</v>
      </c>
      <c r="E52" s="155">
        <v>1.1000000000000001E-3</v>
      </c>
      <c r="F52" s="136" t="s">
        <v>310</v>
      </c>
      <c r="G52" s="136">
        <v>23.01</v>
      </c>
      <c r="H52" s="156">
        <v>55802.95</v>
      </c>
      <c r="I52" s="156">
        <v>61.38</v>
      </c>
      <c r="J52" s="136" t="s">
        <v>311</v>
      </c>
      <c r="K52" s="136">
        <v>62.96</v>
      </c>
      <c r="L52" s="157"/>
      <c r="M52" s="156">
        <f>IF(ISNUMBER(K52/G52),IF(NOT(K52/G52=0),K52/G52, " "), " ")</f>
        <v>2.7362016514558887</v>
      </c>
      <c r="N52" s="154" t="s">
        <v>312</v>
      </c>
    </row>
    <row r="53" spans="1:14" ht="34.200000000000003" x14ac:dyDescent="0.25">
      <c r="A53" s="152">
        <v>26</v>
      </c>
      <c r="B53" s="153" t="s">
        <v>313</v>
      </c>
      <c r="C53" s="134" t="s">
        <v>314</v>
      </c>
      <c r="D53" s="154" t="s">
        <v>262</v>
      </c>
      <c r="E53" s="155">
        <v>6.6E-3</v>
      </c>
      <c r="F53" s="136" t="s">
        <v>315</v>
      </c>
      <c r="G53" s="136">
        <v>9.41</v>
      </c>
      <c r="H53" s="156">
        <v>8708.69</v>
      </c>
      <c r="I53" s="156">
        <v>57.48</v>
      </c>
      <c r="J53" s="136" t="s">
        <v>316</v>
      </c>
      <c r="K53" s="136">
        <v>59.36</v>
      </c>
      <c r="L53" s="157"/>
      <c r="M53" s="156">
        <f>IF(ISNUMBER(K53/G53),IF(NOT(K53/G53=0),K53/G53, " "), " ")</f>
        <v>6.3081827842720513</v>
      </c>
      <c r="N53" s="154" t="s">
        <v>317</v>
      </c>
    </row>
    <row r="54" spans="1:14" ht="57" x14ac:dyDescent="0.25">
      <c r="A54" s="152">
        <v>27</v>
      </c>
      <c r="B54" s="153" t="s">
        <v>318</v>
      </c>
      <c r="C54" s="134" t="s">
        <v>319</v>
      </c>
      <c r="D54" s="154" t="s">
        <v>320</v>
      </c>
      <c r="E54" s="155">
        <v>3.21</v>
      </c>
      <c r="F54" s="136" t="s">
        <v>321</v>
      </c>
      <c r="G54" s="136">
        <v>91.16</v>
      </c>
      <c r="H54" s="156">
        <v>121.9</v>
      </c>
      <c r="I54" s="156">
        <v>391.3</v>
      </c>
      <c r="J54" s="136" t="s">
        <v>322</v>
      </c>
      <c r="K54" s="136">
        <v>402.44</v>
      </c>
      <c r="L54" s="157"/>
      <c r="M54" s="156">
        <f>IF(ISNUMBER(K54/G54),IF(NOT(K54/G54=0),K54/G54, " "), " ")</f>
        <v>4.4146555506801226</v>
      </c>
      <c r="N54" s="154" t="s">
        <v>323</v>
      </c>
    </row>
    <row r="55" spans="1:14" ht="34.200000000000003" x14ac:dyDescent="0.25">
      <c r="A55" s="152">
        <v>28</v>
      </c>
      <c r="B55" s="153" t="s">
        <v>324</v>
      </c>
      <c r="C55" s="134" t="s">
        <v>325</v>
      </c>
      <c r="D55" s="154" t="s">
        <v>320</v>
      </c>
      <c r="E55" s="155">
        <v>1.996</v>
      </c>
      <c r="F55" s="136" t="s">
        <v>326</v>
      </c>
      <c r="G55" s="136">
        <v>103.99</v>
      </c>
      <c r="H55" s="156">
        <v>237.74</v>
      </c>
      <c r="I55" s="156">
        <v>474.53</v>
      </c>
      <c r="J55" s="136" t="s">
        <v>327</v>
      </c>
      <c r="K55" s="136">
        <v>484.69</v>
      </c>
      <c r="L55" s="157"/>
      <c r="M55" s="156">
        <f>IF(ISNUMBER(K55/G55),IF(NOT(K55/G55=0),K55/G55, " "), " ")</f>
        <v>4.6609289354745647</v>
      </c>
      <c r="N55" s="154" t="s">
        <v>312</v>
      </c>
    </row>
    <row r="56" spans="1:14" ht="34.200000000000003" x14ac:dyDescent="0.25">
      <c r="A56" s="152">
        <v>29</v>
      </c>
      <c r="B56" s="153" t="s">
        <v>328</v>
      </c>
      <c r="C56" s="134" t="s">
        <v>329</v>
      </c>
      <c r="D56" s="154" t="s">
        <v>262</v>
      </c>
      <c r="E56" s="155">
        <v>1.5446</v>
      </c>
      <c r="F56" s="136" t="s">
        <v>330</v>
      </c>
      <c r="G56" s="136">
        <v>4.8099999999999996</v>
      </c>
      <c r="H56" s="156">
        <v>22.32</v>
      </c>
      <c r="I56" s="156">
        <v>34.479999999999997</v>
      </c>
      <c r="J56" s="136" t="s">
        <v>331</v>
      </c>
      <c r="K56" s="136">
        <v>35.18</v>
      </c>
      <c r="L56" s="157"/>
      <c r="M56" s="156">
        <f>IF(ISNUMBER(K56/G56),IF(NOT(K56/G56=0),K56/G56, " "), " ")</f>
        <v>7.3139293139293144</v>
      </c>
      <c r="N56" s="154" t="s">
        <v>332</v>
      </c>
    </row>
    <row r="57" spans="1:14" ht="22.8" x14ac:dyDescent="0.25">
      <c r="A57" s="152">
        <v>30</v>
      </c>
      <c r="B57" s="153" t="s">
        <v>333</v>
      </c>
      <c r="C57" s="134" t="s">
        <v>334</v>
      </c>
      <c r="D57" s="154" t="s">
        <v>279</v>
      </c>
      <c r="E57" s="155">
        <v>0.1</v>
      </c>
      <c r="F57" s="136" t="s">
        <v>335</v>
      </c>
      <c r="G57" s="136">
        <v>1.21</v>
      </c>
      <c r="H57" s="156"/>
      <c r="I57" s="156"/>
      <c r="J57" s="136" t="s">
        <v>336</v>
      </c>
      <c r="K57" s="136">
        <v>5.5</v>
      </c>
      <c r="L57" s="157"/>
      <c r="M57" s="156">
        <f>IF(ISNUMBER(K57/G57),IF(NOT(K57/G57=0),K57/G57, " "), " ")</f>
        <v>4.5454545454545459</v>
      </c>
      <c r="N57" s="154"/>
    </row>
    <row r="58" spans="1:14" ht="22.8" x14ac:dyDescent="0.25">
      <c r="A58" s="152">
        <v>31</v>
      </c>
      <c r="B58" s="153" t="s">
        <v>337</v>
      </c>
      <c r="C58" s="134" t="s">
        <v>338</v>
      </c>
      <c r="D58" s="154" t="s">
        <v>279</v>
      </c>
      <c r="E58" s="155">
        <v>0.3</v>
      </c>
      <c r="F58" s="136" t="s">
        <v>339</v>
      </c>
      <c r="G58" s="136">
        <v>7.89</v>
      </c>
      <c r="H58" s="156"/>
      <c r="I58" s="156"/>
      <c r="J58" s="136" t="s">
        <v>340</v>
      </c>
      <c r="K58" s="136">
        <v>36.61</v>
      </c>
      <c r="L58" s="157"/>
      <c r="M58" s="156">
        <f>IF(ISNUMBER(K58/G58),IF(NOT(K58/G58=0),K58/G58, " "), " ")</f>
        <v>4.6400506970849174</v>
      </c>
      <c r="N58" s="154"/>
    </row>
    <row r="59" spans="1:14" ht="45.6" x14ac:dyDescent="0.25">
      <c r="A59" s="152">
        <v>32</v>
      </c>
      <c r="B59" s="153" t="s">
        <v>341</v>
      </c>
      <c r="C59" s="134" t="s">
        <v>342</v>
      </c>
      <c r="D59" s="154" t="s">
        <v>343</v>
      </c>
      <c r="E59" s="155">
        <v>0.3</v>
      </c>
      <c r="F59" s="136" t="s">
        <v>344</v>
      </c>
      <c r="G59" s="136">
        <v>150.30000000000001</v>
      </c>
      <c r="H59" s="156"/>
      <c r="I59" s="156"/>
      <c r="J59" s="136" t="s">
        <v>345</v>
      </c>
      <c r="K59" s="136">
        <v>665.24</v>
      </c>
      <c r="L59" s="157"/>
      <c r="M59" s="156">
        <f>IF(ISNUMBER(K59/G59),IF(NOT(K59/G59=0),K59/G59, " "), " ")</f>
        <v>4.4260811709913508</v>
      </c>
      <c r="N59" s="154"/>
    </row>
    <row r="60" spans="1:14" ht="34.200000000000003" x14ac:dyDescent="0.25">
      <c r="A60" s="152">
        <v>33</v>
      </c>
      <c r="B60" s="153" t="s">
        <v>346</v>
      </c>
      <c r="C60" s="134" t="s">
        <v>347</v>
      </c>
      <c r="D60" s="154" t="s">
        <v>348</v>
      </c>
      <c r="E60" s="155">
        <v>1</v>
      </c>
      <c r="F60" s="136" t="s">
        <v>349</v>
      </c>
      <c r="G60" s="136">
        <v>13.88</v>
      </c>
      <c r="H60" s="156"/>
      <c r="I60" s="156"/>
      <c r="J60" s="136" t="s">
        <v>350</v>
      </c>
      <c r="K60" s="136">
        <v>75.540000000000006</v>
      </c>
      <c r="L60" s="157"/>
      <c r="M60" s="156">
        <f>IF(ISNUMBER(K60/G60),IF(NOT(K60/G60=0),K60/G60, " "), " ")</f>
        <v>5.4423631123919307</v>
      </c>
      <c r="N60" s="154"/>
    </row>
    <row r="61" spans="1:14" ht="22.8" x14ac:dyDescent="0.25">
      <c r="A61" s="152">
        <v>34</v>
      </c>
      <c r="B61" s="153" t="s">
        <v>351</v>
      </c>
      <c r="C61" s="134" t="s">
        <v>352</v>
      </c>
      <c r="D61" s="154" t="s">
        <v>348</v>
      </c>
      <c r="E61" s="155">
        <v>2</v>
      </c>
      <c r="F61" s="136" t="s">
        <v>353</v>
      </c>
      <c r="G61" s="136">
        <v>1400</v>
      </c>
      <c r="H61" s="156"/>
      <c r="I61" s="156"/>
      <c r="J61" s="136" t="s">
        <v>354</v>
      </c>
      <c r="K61" s="136">
        <v>2066.12</v>
      </c>
      <c r="L61" s="157"/>
      <c r="M61" s="156">
        <f>IF(ISNUMBER(K61/G61),IF(NOT(K61/G61=0),K61/G61, " "), " ")</f>
        <v>1.4758</v>
      </c>
      <c r="N61" s="154"/>
    </row>
    <row r="62" spans="1:14" ht="34.200000000000003" x14ac:dyDescent="0.25">
      <c r="A62" s="152">
        <v>35</v>
      </c>
      <c r="B62" s="153" t="s">
        <v>355</v>
      </c>
      <c r="C62" s="134" t="s">
        <v>356</v>
      </c>
      <c r="D62" s="154" t="s">
        <v>343</v>
      </c>
      <c r="E62" s="155">
        <v>0.1</v>
      </c>
      <c r="F62" s="136" t="s">
        <v>357</v>
      </c>
      <c r="G62" s="136">
        <v>126</v>
      </c>
      <c r="H62" s="156"/>
      <c r="I62" s="156"/>
      <c r="J62" s="136" t="s">
        <v>358</v>
      </c>
      <c r="K62" s="136">
        <v>2014.3</v>
      </c>
      <c r="L62" s="157"/>
      <c r="M62" s="156">
        <f>IF(ISNUMBER(K62/G62),IF(NOT(K62/G62=0),K62/G62, " "), " ")</f>
        <v>15.986507936507936</v>
      </c>
      <c r="N62" s="154"/>
    </row>
    <row r="63" spans="1:14" ht="57" x14ac:dyDescent="0.25">
      <c r="A63" s="152">
        <v>36</v>
      </c>
      <c r="B63" s="153" t="s">
        <v>359</v>
      </c>
      <c r="C63" s="134" t="s">
        <v>360</v>
      </c>
      <c r="D63" s="154" t="s">
        <v>348</v>
      </c>
      <c r="E63" s="155">
        <v>1</v>
      </c>
      <c r="F63" s="136" t="s">
        <v>285</v>
      </c>
      <c r="G63" s="136">
        <v>22.8</v>
      </c>
      <c r="H63" s="156"/>
      <c r="I63" s="156"/>
      <c r="J63" s="136" t="s">
        <v>361</v>
      </c>
      <c r="K63" s="136">
        <v>59.86</v>
      </c>
      <c r="L63" s="157"/>
      <c r="M63" s="156">
        <f>IF(ISNUMBER(K63/G63),IF(NOT(K63/G63=0),K63/G63, " "), " ")</f>
        <v>2.6254385964912279</v>
      </c>
      <c r="N63" s="154"/>
    </row>
    <row r="64" spans="1:14" ht="19.350000000000001" customHeight="1" x14ac:dyDescent="0.25">
      <c r="A64" s="150" t="s">
        <v>362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259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2">
        <v>37</v>
      </c>
      <c r="B66" s="153" t="s">
        <v>363</v>
      </c>
      <c r="C66" s="134" t="s">
        <v>364</v>
      </c>
      <c r="D66" s="154" t="s">
        <v>268</v>
      </c>
      <c r="E66" s="155">
        <v>2.6800000000000001E-2</v>
      </c>
      <c r="F66" s="136" t="s">
        <v>240</v>
      </c>
      <c r="G66" s="136"/>
      <c r="H66" s="156"/>
      <c r="I66" s="156"/>
      <c r="J66" s="136" t="s">
        <v>240</v>
      </c>
      <c r="K66" s="136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8">
        <v>38</v>
      </c>
      <c r="B67" s="159" t="s">
        <v>365</v>
      </c>
      <c r="C67" s="140" t="s">
        <v>366</v>
      </c>
      <c r="D67" s="160" t="s">
        <v>268</v>
      </c>
      <c r="E67" s="161">
        <v>8.6999999999999994E-3</v>
      </c>
      <c r="F67" s="142" t="s">
        <v>240</v>
      </c>
      <c r="G67" s="142"/>
      <c r="H67" s="162"/>
      <c r="I67" s="162"/>
      <c r="J67" s="142" t="s">
        <v>240</v>
      </c>
      <c r="K67" s="142"/>
      <c r="L67" s="163"/>
      <c r="M67" s="162" t="str">
        <f>IF(ISNUMBER(K67/G67),IF(NOT(K67/G67=0),K67/G67, " "), " ")</f>
        <v xml:space="preserve"> </v>
      </c>
      <c r="N67" s="160"/>
    </row>
    <row r="68" spans="1:14" x14ac:dyDescent="0.25">
      <c r="A68" s="144" t="s">
        <v>183</v>
      </c>
      <c r="B68" s="145"/>
      <c r="C68" s="145"/>
      <c r="D68" s="145"/>
      <c r="E68" s="145"/>
      <c r="F68" s="145"/>
      <c r="G68" s="164">
        <v>2255</v>
      </c>
      <c r="H68" s="165"/>
      <c r="I68" s="165"/>
      <c r="J68" s="165"/>
      <c r="K68" s="164">
        <v>8769</v>
      </c>
      <c r="L68" s="166"/>
      <c r="M68" s="164">
        <f ca="1">IF(ISNUMBER(INDIRECT("K" &amp; ROW())/INDIRECT("G" &amp; ROW())),INDIRECT("K" &amp; ROW())/INDIRECT("G" &amp; ROW()), " ")</f>
        <v>3.8886917960088692</v>
      </c>
      <c r="N68" s="146" t="s">
        <v>367</v>
      </c>
    </row>
    <row r="69" spans="1:14" x14ac:dyDescent="0.25">
      <c r="A69" s="144" t="s">
        <v>187</v>
      </c>
      <c r="B69" s="145"/>
      <c r="C69" s="145"/>
      <c r="D69" s="145"/>
      <c r="E69" s="145"/>
      <c r="F69" s="145"/>
      <c r="G69" s="164"/>
      <c r="H69" s="165"/>
      <c r="I69" s="165"/>
      <c r="J69" s="165"/>
      <c r="K69" s="164"/>
      <c r="L69" s="166"/>
      <c r="M69" s="164" t="str">
        <f ca="1">IF(ISNUMBER(INDIRECT("K" &amp; ROW())/INDIRECT("G" &amp; ROW())),INDIRECT("K" &amp; ROW())/INDIRECT("G" &amp; ROW()), " ")</f>
        <v xml:space="preserve"> </v>
      </c>
      <c r="N69" s="146" t="s">
        <v>367</v>
      </c>
    </row>
    <row r="70" spans="1:14" x14ac:dyDescent="0.25">
      <c r="A70" s="144" t="s">
        <v>188</v>
      </c>
      <c r="B70" s="145"/>
      <c r="C70" s="145"/>
      <c r="D70" s="145"/>
      <c r="E70" s="145"/>
      <c r="F70" s="145"/>
      <c r="G70" s="164">
        <v>204</v>
      </c>
      <c r="H70" s="165"/>
      <c r="I70" s="165"/>
      <c r="J70" s="165"/>
      <c r="K70" s="164">
        <v>2472</v>
      </c>
      <c r="L70" s="166"/>
      <c r="M70" s="164">
        <f ca="1">IF(ISNUMBER(INDIRECT("K" &amp; ROW())/INDIRECT("G" &amp; ROW())),INDIRECT("K" &amp; ROW())/INDIRECT("G" &amp; ROW()), " ")</f>
        <v>12.117647058823529</v>
      </c>
      <c r="N70" s="146" t="s">
        <v>367</v>
      </c>
    </row>
    <row r="71" spans="1:14" x14ac:dyDescent="0.25">
      <c r="A71" s="144" t="s">
        <v>189</v>
      </c>
      <c r="B71" s="145"/>
      <c r="C71" s="145"/>
      <c r="D71" s="145"/>
      <c r="E71" s="145"/>
      <c r="F71" s="145"/>
      <c r="G71" s="164">
        <v>2044</v>
      </c>
      <c r="H71" s="165"/>
      <c r="I71" s="165"/>
      <c r="J71" s="165"/>
      <c r="K71" s="164">
        <v>6264</v>
      </c>
      <c r="L71" s="166"/>
      <c r="M71" s="164">
        <f ca="1">IF(ISNUMBER(INDIRECT("K" &amp; ROW())/INDIRECT("G" &amp; ROW())),INDIRECT("K" &amp; ROW())/INDIRECT("G" &amp; ROW()), " ")</f>
        <v>3.0645792563600782</v>
      </c>
      <c r="N71" s="146" t="s">
        <v>367</v>
      </c>
    </row>
    <row r="72" spans="1:14" x14ac:dyDescent="0.25">
      <c r="A72" s="144" t="s">
        <v>190</v>
      </c>
      <c r="B72" s="145"/>
      <c r="C72" s="145"/>
      <c r="D72" s="145"/>
      <c r="E72" s="145"/>
      <c r="F72" s="145"/>
      <c r="G72" s="164">
        <v>7</v>
      </c>
      <c r="H72" s="165"/>
      <c r="I72" s="165"/>
      <c r="J72" s="165"/>
      <c r="K72" s="164">
        <v>36</v>
      </c>
      <c r="L72" s="166"/>
      <c r="M72" s="164">
        <f ca="1">IF(ISNUMBER(INDIRECT("K" &amp; ROW())/INDIRECT("G" &amp; ROW())),INDIRECT("K" &amp; ROW())/INDIRECT("G" &amp; ROW()), " ")</f>
        <v>5.1428571428571432</v>
      </c>
      <c r="N72" s="146" t="s">
        <v>367</v>
      </c>
    </row>
    <row r="73" spans="1:14" x14ac:dyDescent="0.25">
      <c r="A73" s="147" t="s">
        <v>191</v>
      </c>
      <c r="B73" s="148"/>
      <c r="C73" s="148"/>
      <c r="D73" s="148"/>
      <c r="E73" s="148"/>
      <c r="F73" s="148"/>
      <c r="G73" s="167">
        <v>191</v>
      </c>
      <c r="H73" s="168"/>
      <c r="I73" s="168"/>
      <c r="J73" s="168"/>
      <c r="K73" s="167">
        <v>1984</v>
      </c>
      <c r="L73" s="169"/>
      <c r="M73" s="167">
        <f ca="1">IF(ISNUMBER(INDIRECT("K" &amp; ROW())/INDIRECT("G" &amp; ROW())),INDIRECT("K" &amp; ROW())/INDIRECT("G" &amp; ROW()), " ")</f>
        <v>10.387434554973822</v>
      </c>
      <c r="N73" s="149" t="s">
        <v>367</v>
      </c>
    </row>
    <row r="74" spans="1:14" x14ac:dyDescent="0.25">
      <c r="A74" s="147" t="s">
        <v>192</v>
      </c>
      <c r="B74" s="148"/>
      <c r="C74" s="148"/>
      <c r="D74" s="148"/>
      <c r="E74" s="148"/>
      <c r="F74" s="148"/>
      <c r="G74" s="167">
        <v>126</v>
      </c>
      <c r="H74" s="168"/>
      <c r="I74" s="168"/>
      <c r="J74" s="168"/>
      <c r="K74" s="167">
        <v>1194</v>
      </c>
      <c r="L74" s="169"/>
      <c r="M74" s="167">
        <f ca="1">IF(ISNUMBER(INDIRECT("K" &amp; ROW())/INDIRECT("G" &amp; ROW())),INDIRECT("K" &amp; ROW())/INDIRECT("G" &amp; ROW()), " ")</f>
        <v>9.4761904761904763</v>
      </c>
      <c r="N74" s="149" t="s">
        <v>367</v>
      </c>
    </row>
    <row r="75" spans="1:14" x14ac:dyDescent="0.25">
      <c r="A75" s="147" t="s">
        <v>193</v>
      </c>
      <c r="B75" s="148"/>
      <c r="C75" s="148"/>
      <c r="D75" s="148"/>
      <c r="E75" s="148"/>
      <c r="F75" s="148"/>
      <c r="G75" s="167"/>
      <c r="H75" s="168"/>
      <c r="I75" s="168"/>
      <c r="J75" s="168"/>
      <c r="K75" s="167"/>
      <c r="L75" s="169"/>
      <c r="M75" s="167" t="str">
        <f ca="1">IF(ISNUMBER(INDIRECT("K" &amp; ROW())/INDIRECT("G" &amp; ROW())),INDIRECT("K" &amp; ROW())/INDIRECT("G" &amp; ROW()), " ")</f>
        <v xml:space="preserve"> </v>
      </c>
      <c r="N75" s="149" t="s">
        <v>367</v>
      </c>
    </row>
    <row r="76" spans="1:14" x14ac:dyDescent="0.25">
      <c r="A76" s="144" t="s">
        <v>194</v>
      </c>
      <c r="B76" s="145"/>
      <c r="C76" s="145"/>
      <c r="D76" s="145"/>
      <c r="E76" s="145"/>
      <c r="F76" s="145"/>
      <c r="G76" s="164">
        <v>2569</v>
      </c>
      <c r="H76" s="165"/>
      <c r="I76" s="165"/>
      <c r="J76" s="165"/>
      <c r="K76" s="164">
        <v>11913</v>
      </c>
      <c r="L76" s="166"/>
      <c r="M76" s="164">
        <f ca="1">IF(ISNUMBER(INDIRECT("K" &amp; ROW())/INDIRECT("G" &amp; ROW())),INDIRECT("K" &amp; ROW())/INDIRECT("G" &amp; ROW()), " ")</f>
        <v>4.6372129233164658</v>
      </c>
      <c r="N76" s="146" t="s">
        <v>367</v>
      </c>
    </row>
    <row r="77" spans="1:14" x14ac:dyDescent="0.25">
      <c r="A77" s="144" t="s">
        <v>195</v>
      </c>
      <c r="B77" s="145"/>
      <c r="C77" s="145"/>
      <c r="D77" s="145"/>
      <c r="E77" s="145"/>
      <c r="F77" s="145"/>
      <c r="G77" s="164">
        <v>3</v>
      </c>
      <c r="H77" s="165"/>
      <c r="I77" s="165"/>
      <c r="J77" s="165"/>
      <c r="K77" s="164">
        <v>34</v>
      </c>
      <c r="L77" s="166"/>
      <c r="M77" s="164">
        <f ca="1">IF(ISNUMBER(INDIRECT("K" &amp; ROW())/INDIRECT("G" &amp; ROW())),INDIRECT("K" &amp; ROW())/INDIRECT("G" &amp; ROW()), " ")</f>
        <v>11.333333333333334</v>
      </c>
      <c r="N77" s="146" t="s">
        <v>367</v>
      </c>
    </row>
    <row r="78" spans="1:14" x14ac:dyDescent="0.25">
      <c r="A78" s="144" t="s">
        <v>196</v>
      </c>
      <c r="B78" s="145"/>
      <c r="C78" s="145"/>
      <c r="D78" s="145"/>
      <c r="E78" s="145"/>
      <c r="F78" s="145"/>
      <c r="G78" s="164">
        <v>2572</v>
      </c>
      <c r="H78" s="165"/>
      <c r="I78" s="165"/>
      <c r="J78" s="165"/>
      <c r="K78" s="164">
        <v>11947</v>
      </c>
      <c r="L78" s="166"/>
      <c r="M78" s="164">
        <f ca="1">IF(ISNUMBER(INDIRECT("K" &amp; ROW())/INDIRECT("G" &amp; ROW())),INDIRECT("K" &amp; ROW())/INDIRECT("G" &amp; ROW()), " ")</f>
        <v>4.6450233281492999</v>
      </c>
      <c r="N78" s="146" t="s">
        <v>367</v>
      </c>
    </row>
    <row r="79" spans="1:14" ht="30" customHeight="1" x14ac:dyDescent="0.25">
      <c r="A79" s="144" t="s">
        <v>197</v>
      </c>
      <c r="B79" s="145"/>
      <c r="C79" s="145"/>
      <c r="D79" s="145"/>
      <c r="E79" s="145"/>
      <c r="F79" s="145"/>
      <c r="G79" s="164">
        <v>378.47</v>
      </c>
      <c r="H79" s="165"/>
      <c r="I79" s="165"/>
      <c r="J79" s="165"/>
      <c r="K79" s="164">
        <v>1226.8399999999999</v>
      </c>
      <c r="L79" s="166"/>
      <c r="M79" s="164">
        <f ca="1">IF(ISNUMBER(INDIRECT("K" &amp; ROW())/INDIRECT("G" &amp; ROW())),INDIRECT("K" &amp; ROW())/INDIRECT("G" &amp; ROW()), " ")</f>
        <v>3.2415779322007023</v>
      </c>
      <c r="N79" s="146" t="s">
        <v>367</v>
      </c>
    </row>
    <row r="80" spans="1:14" x14ac:dyDescent="0.25">
      <c r="A80" s="147" t="s">
        <v>198</v>
      </c>
      <c r="B80" s="148"/>
      <c r="C80" s="148"/>
      <c r="D80" s="148"/>
      <c r="E80" s="148"/>
      <c r="F80" s="148"/>
      <c r="G80" s="167">
        <v>2950.47</v>
      </c>
      <c r="H80" s="168"/>
      <c r="I80" s="168"/>
      <c r="J80" s="168"/>
      <c r="K80" s="167">
        <v>13173.84</v>
      </c>
      <c r="L80" s="169"/>
      <c r="M80" s="167">
        <f ca="1">IF(ISNUMBER(INDIRECT("K" &amp; ROW())/INDIRECT("G" &amp; ROW())),INDIRECT("K" &amp; ROW())/INDIRECT("G" &amp; ROW()), " ")</f>
        <v>4.4649971021566062</v>
      </c>
      <c r="N80" s="149" t="s">
        <v>367</v>
      </c>
    </row>
    <row r="81" spans="1:14" x14ac:dyDescent="0.25">
      <c r="A81" s="48"/>
      <c r="G81" s="67"/>
      <c r="H81" s="68"/>
      <c r="I81" s="68"/>
      <c r="J81" s="68"/>
      <c r="K81" s="67"/>
      <c r="L81" s="69"/>
      <c r="M81" s="67"/>
      <c r="N81" s="48"/>
    </row>
    <row r="82" spans="1:14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68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3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</sheetData>
  <mergeCells count="46">
    <mergeCell ref="A80:F80"/>
    <mergeCell ref="A74:F74"/>
    <mergeCell ref="A75:F75"/>
    <mergeCell ref="A76:F76"/>
    <mergeCell ref="A77:F77"/>
    <mergeCell ref="A78:F78"/>
    <mergeCell ref="A79:F79"/>
    <mergeCell ref="A68:F68"/>
    <mergeCell ref="A69:F69"/>
    <mergeCell ref="A70:F70"/>
    <mergeCell ref="A71:F71"/>
    <mergeCell ref="A72:F72"/>
    <mergeCell ref="A73:F73"/>
    <mergeCell ref="A24:N24"/>
    <mergeCell ref="A25:N25"/>
    <mergeCell ref="A36:N36"/>
    <mergeCell ref="A42:N42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