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5" i="16"/>
  <c r="M36" i="16"/>
  <c r="M3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9" i="8"/>
  <c r="K68" i="8"/>
  <c r="H69" i="8"/>
  <c r="H68" i="8"/>
  <c r="J14" i="16"/>
  <c r="G14" i="16"/>
  <c r="K30" i="8"/>
  <c r="H30" i="8"/>
  <c r="A18" i="16"/>
  <c r="B34" i="8"/>
  <c r="M38" i="16"/>
  <c r="M42" i="16"/>
  <c r="M46" i="16"/>
  <c r="M50" i="16"/>
  <c r="M44" i="16"/>
  <c r="M39" i="16"/>
  <c r="M43" i="16"/>
  <c r="M47" i="16"/>
  <c r="M51" i="16"/>
  <c r="M40" i="16"/>
  <c r="M48" i="16"/>
  <c r="M41" i="16"/>
  <c r="M45" i="16"/>
  <c r="M4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<sst xmlns="http://schemas.openxmlformats.org/spreadsheetml/2006/main" count="281" uniqueCount="190">
  <si>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</si>
  <si>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</si>
  <si>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</si>
  <si>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</si>
  <si>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</si>
  <si>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</si>
  <si>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</si>
  <si>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</si>
  <si>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</si>
  <si>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</si>
  <si>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</si>
  <si>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</si>
  <si>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</si>
  <si>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</si>
  <si>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</si>
  <si>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</si>
  <si>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</si>
  <si>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</si>
  <si>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</si>
  <si>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</si>
  <si>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</si>
  <si>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</si>
  <si>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</si>
  <si>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</si>
  <si>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</si>
  <si>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</si>
  <si>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</si>
  <si>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</si>
  <si>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</si>
  <si>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</si>
  <si>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</si>
  <si>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</si>
  <si>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</si>
  <si>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</si>
  <si>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</si>
  <si>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</si>
  <si>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</si>
  <si>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</si>
  <si>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</si>
  <si>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</si>
  <si>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</si>
  <si>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</si>
  <si>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</si>
  <si>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</si>
  <si>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</si>
  <si>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</si>
  <si>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</si>
  <si>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</si>
  <si>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</si>
  <si>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</si>
  <si>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</si>
  <si>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</si>
  <si>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</si>
  <si>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</si>
  <si>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</si>
  <si>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</si>
  <si>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</si>
  <si>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</si>
  <si>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</si>
  <si>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</si>
  <si>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</si>
  <si>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</si>
  <si>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</si>
  <si>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</si>
  <si>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</si>
  <si>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</si>
  <si>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</si>
  <si>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2</t>
  </si>
  <si>
    <t>Сдал:  _________________ //</t>
  </si>
  <si>
    <t>Принял:  _________________ //</t>
  </si>
  <si>
    <t>Раздел 1. ФЕВРАЛЬ</t>
  </si>
  <si>
    <t>кв.3</t>
  </si>
  <si>
    <t>ТЕР29-01-181-01
Устройство гидроизоляции
1 т металлоконструкций изоляции
1 078,74 = 15 810,14 - 0,014 x 17 290,00 - 1 x 14 489,34
НР 111%=145%*(0.9*0.85) от ФОТ
СП 51%=75%*(0.85*0.8) от ФОТ</t>
  </si>
  <si>
    <t>0,0002
111
51</t>
  </si>
  <si>
    <t>811,45
_____
71,88</t>
  </si>
  <si>
    <t>2
2
1</t>
  </si>
  <si>
    <t>Р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</si>
  <si>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</si>
  <si>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</si>
  <si>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</si>
  <si>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</si>
  <si>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24</t>
  </si>
  <si>
    <t>М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</si>
  <si>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</si>
  <si>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</si>
  <si>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</si>
  <si>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</si>
  <si>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</si>
  <si>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кв.4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</si>
  <si>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</si>
  <si>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0,864
63
40</t>
  </si>
  <si>
    <t>12
9
6</t>
  </si>
  <si>
    <t>142
89
57</t>
  </si>
  <si>
    <t>ТЕРр65-17-1
Установка заглушек диаметром трубопроводов: до 100 мм
100 заглушек
НР 88%=103%*0.85 от ФОТ
СП 48%=60%*0.8 от ФОТ</t>
  </si>
  <si>
    <t>0,02
88
48</t>
  </si>
  <si>
    <t>1254,4
_____
2494,72</t>
  </si>
  <si>
    <t>75
26
15</t>
  </si>
  <si>
    <t>25
_____
50</t>
  </si>
  <si>
    <t>507
265
144</t>
  </si>
  <si>
    <t>301
_____
205</t>
  </si>
  <si>
    <t>0,01
88
48</t>
  </si>
  <si>
    <t>38
13
8</t>
  </si>
  <si>
    <t>13
_____
25</t>
  </si>
  <si>
    <t>254
133
72</t>
  </si>
  <si>
    <t>151
_____
102</t>
  </si>
  <si>
    <t>Раздел 2. АВГУСТ</t>
  </si>
  <si>
    <t>кв.1-4</t>
  </si>
  <si>
    <t>ТЕРр65-10-1
Очистка канализационной сети: внутренней
100 м трубопровода
НР 88%=103%*0.85 от ФОТ
СП 48%=60%*0.8 от ФОТ</t>
  </si>
  <si>
    <t>0,06
88
48</t>
  </si>
  <si>
    <t>332,63
_____
174,41</t>
  </si>
  <si>
    <t>30
21
12</t>
  </si>
  <si>
    <t>20
_____
10</t>
  </si>
  <si>
    <t>282
211
115</t>
  </si>
  <si>
    <t>240
_____
42</t>
  </si>
  <si>
    <t>Итого прямые затраты по акту</t>
  </si>
  <si>
    <t>70
_____
91</t>
  </si>
  <si>
    <t>836
_____
379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</si>
  <si>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</si>
  <si>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</si>
  <si>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</si>
  <si>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</si>
  <si>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</si>
  <si>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</si>
  <si>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</si>
  <si>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</si>
  <si>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</si>
  <si>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</si>
  <si>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</si>
  <si>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</si>
  <si>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</si>
  <si>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</si>
  <si>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</si>
  <si>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</si>
  <si>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</si>
  <si>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</si>
  <si>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</si>
  <si>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</si>
  <si>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</si>
  <si>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</si>
  <si>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</si>
  <si>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</si>
  <si>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</si>
  <si>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</si>
  <si>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</si>
  <si>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</si>
  <si>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</si>
  <si>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</si>
  <si>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</si>
  <si>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</si>
  <si>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</si>
  <si>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Материалы</t>
  </si>
  <si>
    <t>101-1628</t>
  </si>
  <si>
    <t>Сталь листовая углеродистая обыкновенного качества марки ВСт3пс5 толщиной: 8-20 мм</t>
  </si>
  <si>
    <t xml:space="preserve">т
</t>
  </si>
  <si>
    <t xml:space="preserve">5300
</t>
  </si>
  <si>
    <t xml:space="preserve">29878,21
</t>
  </si>
  <si>
    <t>К=1,1 МТРиЭ ЧО, Пост.от 14.05.2015 г. №19/1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</si>
  <si>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</si>
  <si>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</si>
  <si>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</si>
  <si>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</si>
  <si>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</si>
  <si>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</si>
  <si>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</si>
  <si>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</si>
  <si>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</si>
  <si>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</si>
  <si>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411-0001</t>
  </si>
  <si>
    <t>Вода</t>
  </si>
  <si>
    <t xml:space="preserve">м3
</t>
  </si>
  <si>
    <t xml:space="preserve">3,11
</t>
  </si>
  <si>
    <t xml:space="preserve">22,77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</si>
  <si>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</si>
  <si>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</si>
  <si>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</si>
  <si>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</si>
  <si>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</si>
  <si>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33228,1
</t>
  </si>
  <si>
    <t>04.02.103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</si>
  <si>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</si>
  <si>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</si>
  <si>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</si>
  <si>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</si>
  <si>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</si>
  <si>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</si>
  <si>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</si>
  <si>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</si>
  <si>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 xml:space="preserve"> </t>
  </si>
  <si>
    <t>на ремонт и содержание</t>
  </si>
  <si>
    <t>Объект : Победы,2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</si>
</sst>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7"/>
  <sheetViews>
    <sheetView showGridLines="0" tabSelected="1" topLeftCell="A52" workbookViewId="0">
      <selection activeCell="A61" sqref="A61:IV6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189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6.4</v>
      </c>
      <c r="X14" s="27">
        <v>6.4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188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290.61/1000</f>
        <v>0.29061000000000003</v>
      </c>
      <c r="I27" s="85"/>
      <c r="J27" s="35" t="s">
        <v>5</v>
      </c>
      <c r="K27" s="86">
        <f>2407.68/1000</f>
        <v>2.40768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6.4000000000000003E-3</v>
      </c>
      <c r="I30" s="85"/>
      <c r="J30" s="35" t="s">
        <v>7</v>
      </c>
      <c r="K30" s="86">
        <f>(X14+X15)/1000</f>
        <v>6.4000000000000003E-3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70</v>
      </c>
      <c r="Z30" s="71">
        <v>69</v>
      </c>
      <c r="AA30" s="71">
        <v>41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70/1000</f>
        <v>7.0000000000000007E-2</v>
      </c>
      <c r="I31" s="85"/>
      <c r="J31" s="35" t="s">
        <v>5</v>
      </c>
      <c r="K31" s="86">
        <f>836/1000</f>
        <v>0.83599999999999997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836</v>
      </c>
      <c r="Z31" s="72">
        <v>700</v>
      </c>
      <c r="AA31" s="72">
        <v>390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1078.74</v>
      </c>
      <c r="F42" s="137" t="s">
        <v>74</v>
      </c>
      <c r="G42" s="136">
        <v>195.41</v>
      </c>
      <c r="H42" s="136"/>
      <c r="I42" s="136"/>
      <c r="J42" s="136"/>
      <c r="K42" s="136" t="s">
        <v>75</v>
      </c>
      <c r="L42" s="137">
        <v>2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26.3</v>
      </c>
      <c r="F43" s="137" t="s">
        <v>79</v>
      </c>
      <c r="G43" s="136"/>
      <c r="H43" s="136">
        <v>5</v>
      </c>
      <c r="I43" s="136" t="s">
        <v>80</v>
      </c>
      <c r="J43" s="136"/>
      <c r="K43" s="136">
        <v>24</v>
      </c>
      <c r="L43" s="137" t="s">
        <v>81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2">
        <v>3</v>
      </c>
      <c r="B44" s="133">
        <v>3</v>
      </c>
      <c r="C44" s="134" t="s">
        <v>83</v>
      </c>
      <c r="D44" s="135" t="s">
        <v>84</v>
      </c>
      <c r="E44" s="136">
        <v>12.12</v>
      </c>
      <c r="F44" s="137" t="s">
        <v>85</v>
      </c>
      <c r="G44" s="136"/>
      <c r="H44" s="136">
        <v>1</v>
      </c>
      <c r="I44" s="136" t="s">
        <v>86</v>
      </c>
      <c r="J44" s="136"/>
      <c r="K44" s="136">
        <v>6</v>
      </c>
      <c r="L44" s="137" t="s">
        <v>87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89</v>
      </c>
      <c r="D46" s="135" t="s">
        <v>90</v>
      </c>
      <c r="E46" s="136">
        <v>13.69</v>
      </c>
      <c r="F46" s="137">
        <v>13.69</v>
      </c>
      <c r="G46" s="136"/>
      <c r="H46" s="136" t="s">
        <v>91</v>
      </c>
      <c r="I46" s="136">
        <v>12</v>
      </c>
      <c r="J46" s="136"/>
      <c r="K46" s="136" t="s">
        <v>92</v>
      </c>
      <c r="L46" s="137">
        <v>142</v>
      </c>
      <c r="M46" s="137"/>
      <c r="N46" s="137" t="s">
        <v>76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5</v>
      </c>
      <c r="B47" s="133">
        <v>5</v>
      </c>
      <c r="C47" s="134" t="s">
        <v>93</v>
      </c>
      <c r="D47" s="135" t="s">
        <v>94</v>
      </c>
      <c r="E47" s="136">
        <v>3759.44</v>
      </c>
      <c r="F47" s="137" t="s">
        <v>95</v>
      </c>
      <c r="G47" s="136">
        <v>10.32</v>
      </c>
      <c r="H47" s="136" t="s">
        <v>96</v>
      </c>
      <c r="I47" s="136" t="s">
        <v>97</v>
      </c>
      <c r="J47" s="136"/>
      <c r="K47" s="136" t="s">
        <v>98</v>
      </c>
      <c r="L47" s="137" t="s">
        <v>99</v>
      </c>
      <c r="M47" s="137"/>
      <c r="N47" s="137" t="s">
        <v>76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18.45" customHeight="1" x14ac:dyDescent="0.25">
      <c r="A48" s="130" t="s">
        <v>88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6</v>
      </c>
      <c r="B49" s="139">
        <v>6</v>
      </c>
      <c r="C49" s="140" t="s">
        <v>93</v>
      </c>
      <c r="D49" s="141" t="s">
        <v>100</v>
      </c>
      <c r="E49" s="142">
        <v>3759.44</v>
      </c>
      <c r="F49" s="143" t="s">
        <v>95</v>
      </c>
      <c r="G49" s="142">
        <v>10.32</v>
      </c>
      <c r="H49" s="142" t="s">
        <v>101</v>
      </c>
      <c r="I49" s="142" t="s">
        <v>102</v>
      </c>
      <c r="J49" s="142"/>
      <c r="K49" s="142" t="s">
        <v>103</v>
      </c>
      <c r="L49" s="143" t="s">
        <v>104</v>
      </c>
      <c r="M49" s="143"/>
      <c r="N49" s="143" t="s">
        <v>76</v>
      </c>
      <c r="O49" s="143"/>
      <c r="P49" s="143"/>
      <c r="Q49" s="143"/>
      <c r="R49" s="143"/>
      <c r="S49" s="143"/>
      <c r="T49" s="143"/>
      <c r="U49" s="143"/>
      <c r="V49" s="143">
        <v>1</v>
      </c>
    </row>
    <row r="50" spans="1:22" ht="19.350000000000001" customHeight="1" x14ac:dyDescent="0.25">
      <c r="A50" s="128" t="s">
        <v>105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7</v>
      </c>
      <c r="B52" s="139">
        <v>7</v>
      </c>
      <c r="C52" s="140" t="s">
        <v>107</v>
      </c>
      <c r="D52" s="141" t="s">
        <v>108</v>
      </c>
      <c r="E52" s="142">
        <v>508.07</v>
      </c>
      <c r="F52" s="143" t="s">
        <v>109</v>
      </c>
      <c r="G52" s="142">
        <v>1.03</v>
      </c>
      <c r="H52" s="142" t="s">
        <v>110</v>
      </c>
      <c r="I52" s="142" t="s">
        <v>111</v>
      </c>
      <c r="J52" s="142"/>
      <c r="K52" s="142" t="s">
        <v>112</v>
      </c>
      <c r="L52" s="143" t="s">
        <v>113</v>
      </c>
      <c r="M52" s="143"/>
      <c r="N52" s="143" t="s">
        <v>76</v>
      </c>
      <c r="O52" s="143"/>
      <c r="P52" s="143"/>
      <c r="Q52" s="143"/>
      <c r="R52" s="143"/>
      <c r="S52" s="143"/>
      <c r="T52" s="143"/>
      <c r="U52" s="143"/>
      <c r="V52" s="143"/>
    </row>
    <row r="53" spans="1:22" ht="34.200000000000003" x14ac:dyDescent="0.25">
      <c r="A53" s="144" t="s">
        <v>114</v>
      </c>
      <c r="B53" s="145"/>
      <c r="C53" s="145"/>
      <c r="D53" s="145"/>
      <c r="E53" s="145"/>
      <c r="F53" s="145"/>
      <c r="G53" s="145"/>
      <c r="H53" s="146">
        <v>161</v>
      </c>
      <c r="I53" s="146" t="s">
        <v>115</v>
      </c>
      <c r="J53" s="146"/>
      <c r="K53" s="146">
        <v>1217</v>
      </c>
      <c r="L53" s="146" t="s">
        <v>116</v>
      </c>
      <c r="M53" s="146"/>
      <c r="N53" s="146"/>
      <c r="O53" s="146"/>
      <c r="P53" s="146"/>
      <c r="Q53" s="146"/>
      <c r="R53" s="146"/>
      <c r="S53" s="146"/>
      <c r="T53" s="146"/>
      <c r="U53" s="146"/>
      <c r="V53" s="146">
        <v>2</v>
      </c>
    </row>
    <row r="54" spans="1:22" x14ac:dyDescent="0.25">
      <c r="A54" s="144" t="s">
        <v>117</v>
      </c>
      <c r="B54" s="145"/>
      <c r="C54" s="145"/>
      <c r="D54" s="145"/>
      <c r="E54" s="145"/>
      <c r="F54" s="145"/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118</v>
      </c>
      <c r="B55" s="145"/>
      <c r="C55" s="145"/>
      <c r="D55" s="145"/>
      <c r="E55" s="145"/>
      <c r="F55" s="145"/>
      <c r="G55" s="145"/>
      <c r="H55" s="146">
        <v>70</v>
      </c>
      <c r="I55" s="146"/>
      <c r="J55" s="146"/>
      <c r="K55" s="146">
        <v>836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119</v>
      </c>
      <c r="B56" s="145"/>
      <c r="C56" s="145"/>
      <c r="D56" s="145"/>
      <c r="E56" s="145"/>
      <c r="F56" s="145"/>
      <c r="G56" s="145"/>
      <c r="H56" s="146">
        <v>91</v>
      </c>
      <c r="I56" s="146"/>
      <c r="J56" s="146"/>
      <c r="K56" s="146">
        <v>379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120</v>
      </c>
      <c r="B57" s="145"/>
      <c r="C57" s="145"/>
      <c r="D57" s="145"/>
      <c r="E57" s="145"/>
      <c r="F57" s="145"/>
      <c r="G57" s="145"/>
      <c r="H57" s="146">
        <v>0</v>
      </c>
      <c r="I57" s="146"/>
      <c r="J57" s="146"/>
      <c r="K57" s="146">
        <v>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121</v>
      </c>
      <c r="B58" s="148"/>
      <c r="C58" s="148"/>
      <c r="D58" s="148"/>
      <c r="E58" s="148"/>
      <c r="F58" s="148"/>
      <c r="G58" s="148"/>
      <c r="H58" s="149">
        <v>69</v>
      </c>
      <c r="I58" s="149"/>
      <c r="J58" s="149"/>
      <c r="K58" s="149">
        <v>700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122</v>
      </c>
      <c r="B59" s="148"/>
      <c r="C59" s="148"/>
      <c r="D59" s="148"/>
      <c r="E59" s="148"/>
      <c r="F59" s="148"/>
      <c r="G59" s="148"/>
      <c r="H59" s="149">
        <v>41</v>
      </c>
      <c r="I59" s="149"/>
      <c r="J59" s="149"/>
      <c r="K59" s="149">
        <v>390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123</v>
      </c>
      <c r="B60" s="148"/>
      <c r="C60" s="148"/>
      <c r="D60" s="148"/>
      <c r="E60" s="148"/>
      <c r="F60" s="148"/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hidden="1" x14ac:dyDescent="0.25">
      <c r="A61" s="144" t="s">
        <v>124</v>
      </c>
      <c r="B61" s="145"/>
      <c r="C61" s="145"/>
      <c r="D61" s="145"/>
      <c r="E61" s="145"/>
      <c r="F61" s="145"/>
      <c r="G61" s="145"/>
      <c r="H61" s="146">
        <v>6</v>
      </c>
      <c r="I61" s="146"/>
      <c r="J61" s="146"/>
      <c r="K61" s="146">
        <v>35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hidden="1" customHeight="1" x14ac:dyDescent="0.25">
      <c r="A62" s="144" t="s">
        <v>125</v>
      </c>
      <c r="B62" s="145"/>
      <c r="C62" s="145"/>
      <c r="D62" s="145"/>
      <c r="E62" s="145"/>
      <c r="F62" s="145"/>
      <c r="G62" s="145"/>
      <c r="H62" s="146">
        <v>27</v>
      </c>
      <c r="I62" s="146"/>
      <c r="J62" s="146"/>
      <c r="K62" s="146">
        <v>288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30" hidden="1" customHeight="1" x14ac:dyDescent="0.25">
      <c r="A63" s="144" t="s">
        <v>126</v>
      </c>
      <c r="B63" s="145"/>
      <c r="C63" s="145"/>
      <c r="D63" s="145"/>
      <c r="E63" s="145"/>
      <c r="F63" s="145"/>
      <c r="G63" s="145"/>
      <c r="H63" s="146">
        <v>238</v>
      </c>
      <c r="I63" s="146"/>
      <c r="J63" s="146"/>
      <c r="K63" s="146">
        <v>1984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127</v>
      </c>
      <c r="B64" s="145"/>
      <c r="C64" s="145"/>
      <c r="D64" s="145"/>
      <c r="E64" s="145"/>
      <c r="F64" s="145"/>
      <c r="G64" s="145"/>
      <c r="H64" s="146">
        <v>271</v>
      </c>
      <c r="I64" s="146"/>
      <c r="J64" s="146"/>
      <c r="K64" s="146">
        <v>2307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30" customHeight="1" x14ac:dyDescent="0.25">
      <c r="A65" s="144" t="s">
        <v>128</v>
      </c>
      <c r="B65" s="145"/>
      <c r="C65" s="145"/>
      <c r="D65" s="145"/>
      <c r="E65" s="145"/>
      <c r="F65" s="145"/>
      <c r="G65" s="145"/>
      <c r="H65" s="146">
        <v>19.61</v>
      </c>
      <c r="I65" s="146"/>
      <c r="J65" s="146"/>
      <c r="K65" s="146">
        <v>100.68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129</v>
      </c>
      <c r="B66" s="148"/>
      <c r="C66" s="148"/>
      <c r="D66" s="148"/>
      <c r="E66" s="148"/>
      <c r="F66" s="148"/>
      <c r="G66" s="148"/>
      <c r="H66" s="149">
        <v>290.61</v>
      </c>
      <c r="I66" s="149"/>
      <c r="J66" s="149"/>
      <c r="K66" s="149">
        <v>2407.6799999999998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50"/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61</v>
      </c>
      <c r="D68" s="48"/>
      <c r="E68" s="48"/>
      <c r="F68" s="48"/>
      <c r="G68" s="48"/>
      <c r="H68" s="74">
        <f>IF(ISBLANK(Y30),"",ROUND(Z30/Y30,2)*100)</f>
        <v>99</v>
      </c>
      <c r="I68" s="48"/>
      <c r="J68" s="48"/>
      <c r="K68" s="74">
        <f>IF(ISBLANK(Y31),"",ROUND(Z31/Y31,2)*100)</f>
        <v>84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62</v>
      </c>
      <c r="D69" s="48"/>
      <c r="E69" s="48"/>
      <c r="F69" s="48"/>
      <c r="G69" s="48"/>
      <c r="H69" s="45">
        <f>IF(ISBLANK(Y30),"",ROUND(AA30/Y30,2)*100)</f>
        <v>59</v>
      </c>
      <c r="I69" s="48"/>
      <c r="J69" s="48"/>
      <c r="K69" s="45">
        <f>IF(ISBLANK(Y31),"",ROUND(AA31/Y31,2)*100)</f>
        <v>47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28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68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3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69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46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</sheetData>
  <mergeCells count="52">
    <mergeCell ref="A65:G65"/>
    <mergeCell ref="A66:G66"/>
    <mergeCell ref="A59:G59"/>
    <mergeCell ref="A60:G60"/>
    <mergeCell ref="A61:G61"/>
    <mergeCell ref="A62:G62"/>
    <mergeCell ref="A63:G63"/>
    <mergeCell ref="A64:G64"/>
    <mergeCell ref="A53:G53"/>
    <mergeCell ref="A54:G54"/>
    <mergeCell ref="A55:G55"/>
    <mergeCell ref="A56:G56"/>
    <mergeCell ref="A57:G57"/>
    <mergeCell ref="A58:G58"/>
    <mergeCell ref="A40:V40"/>
    <mergeCell ref="A41:V41"/>
    <mergeCell ref="A45:V45"/>
    <mergeCell ref="A48:V48"/>
    <mergeCell ref="A50:V50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290.61/1000</f>
        <v>0.29061000000000003</v>
      </c>
      <c r="H11" s="85"/>
      <c r="I11" s="55" t="s">
        <v>5</v>
      </c>
      <c r="J11" s="86">
        <f>2407.68/1000</f>
        <v>2.40768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6.4000000000000003E-3</v>
      </c>
      <c r="H14" s="85"/>
      <c r="I14" s="55" t="s">
        <v>7</v>
      </c>
      <c r="J14" s="86">
        <f>(P14+P15)/1000</f>
        <v>6.4000000000000003E-3</v>
      </c>
      <c r="K14" s="87"/>
      <c r="L14" s="58">
        <v>70</v>
      </c>
      <c r="M14" s="35" t="s">
        <v>7</v>
      </c>
      <c r="N14" s="57"/>
      <c r="O14" s="26">
        <v>6.4</v>
      </c>
      <c r="P14" s="27">
        <v>6.4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70/1000</f>
        <v>7.0000000000000007E-2</v>
      </c>
      <c r="H15" s="117"/>
      <c r="I15" s="55" t="s">
        <v>5</v>
      </c>
      <c r="J15" s="86">
        <f>836/1000</f>
        <v>0.83599999999999997</v>
      </c>
      <c r="K15" s="87"/>
      <c r="L15" s="59">
        <v>836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133</v>
      </c>
      <c r="C26" s="134" t="s">
        <v>134</v>
      </c>
      <c r="D26" s="154" t="s">
        <v>135</v>
      </c>
      <c r="E26" s="155">
        <v>1.93</v>
      </c>
      <c r="F26" s="136" t="s">
        <v>136</v>
      </c>
      <c r="G26" s="136">
        <v>19.940000000000001</v>
      </c>
      <c r="H26" s="156"/>
      <c r="I26" s="156"/>
      <c r="J26" s="136" t="s">
        <v>137</v>
      </c>
      <c r="K26" s="136">
        <v>239.42</v>
      </c>
      <c r="L26" s="157"/>
      <c r="M26" s="156">
        <f>IF(ISNUMBER(K26/G26),IF(NOT(K26/G26=0),K26/G26, " "), " ")</f>
        <v>12.007021063189567</v>
      </c>
      <c r="N26" s="154"/>
    </row>
    <row r="27" spans="1:23" s="29" customFormat="1" ht="22.8" x14ac:dyDescent="0.25">
      <c r="A27" s="152">
        <v>2</v>
      </c>
      <c r="B27" s="153" t="s">
        <v>138</v>
      </c>
      <c r="C27" s="134" t="s">
        <v>139</v>
      </c>
      <c r="D27" s="154" t="s">
        <v>135</v>
      </c>
      <c r="E27" s="155">
        <v>1.1000000000000001</v>
      </c>
      <c r="F27" s="136" t="s">
        <v>140</v>
      </c>
      <c r="G27" s="136">
        <v>11.86</v>
      </c>
      <c r="H27" s="156"/>
      <c r="I27" s="156"/>
      <c r="J27" s="136" t="s">
        <v>141</v>
      </c>
      <c r="K27" s="136">
        <v>142.4</v>
      </c>
      <c r="L27" s="157"/>
      <c r="M27" s="156">
        <f>IF(ISNUMBER(K27/G27),IF(NOT(K27/G27=0),K27/G27, " "), " ")</f>
        <v>12.006745362563239</v>
      </c>
      <c r="N27" s="154"/>
    </row>
    <row r="28" spans="1:23" s="29" customFormat="1" ht="22.8" x14ac:dyDescent="0.25">
      <c r="A28" s="152">
        <v>3</v>
      </c>
      <c r="B28" s="153" t="s">
        <v>142</v>
      </c>
      <c r="C28" s="134" t="s">
        <v>143</v>
      </c>
      <c r="D28" s="154" t="s">
        <v>135</v>
      </c>
      <c r="E28" s="155">
        <v>3.36</v>
      </c>
      <c r="F28" s="136" t="s">
        <v>144</v>
      </c>
      <c r="G28" s="136">
        <v>37.630000000000003</v>
      </c>
      <c r="H28" s="156"/>
      <c r="I28" s="156"/>
      <c r="J28" s="136" t="s">
        <v>145</v>
      </c>
      <c r="K28" s="136">
        <v>451.62</v>
      </c>
      <c r="L28" s="157"/>
      <c r="M28" s="156">
        <f>IF(ISNUMBER(K28/G28),IF(NOT(K28/G28=0),K28/G28, " "), " ")</f>
        <v>12.001594472495348</v>
      </c>
      <c r="N28" s="154"/>
    </row>
    <row r="29" spans="1:23" s="29" customFormat="1" ht="22.8" x14ac:dyDescent="0.25">
      <c r="A29" s="152">
        <v>4</v>
      </c>
      <c r="B29" s="153" t="s">
        <v>146</v>
      </c>
      <c r="C29" s="134" t="s">
        <v>147</v>
      </c>
      <c r="D29" s="154" t="s">
        <v>135</v>
      </c>
      <c r="E29" s="155">
        <v>0.01</v>
      </c>
      <c r="F29" s="136" t="s">
        <v>148</v>
      </c>
      <c r="G29" s="136">
        <v>0.13</v>
      </c>
      <c r="H29" s="156"/>
      <c r="I29" s="156"/>
      <c r="J29" s="136" t="s">
        <v>149</v>
      </c>
      <c r="K29" s="136">
        <v>1.57</v>
      </c>
      <c r="L29" s="157"/>
      <c r="M29" s="156">
        <f>IF(ISNUMBER(K29/G29),IF(NOT(K29/G29=0),K29/G29, " "), " ")</f>
        <v>12.076923076923077</v>
      </c>
      <c r="N29" s="154"/>
    </row>
    <row r="30" spans="1:23" ht="19.350000000000001" customHeight="1" x14ac:dyDescent="0.25">
      <c r="A30" s="128" t="s">
        <v>150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34.200000000000003" x14ac:dyDescent="0.25">
      <c r="A31" s="152">
        <v>5</v>
      </c>
      <c r="B31" s="153" t="s">
        <v>151</v>
      </c>
      <c r="C31" s="134" t="s">
        <v>152</v>
      </c>
      <c r="D31" s="154" t="s">
        <v>153</v>
      </c>
      <c r="E31" s="155">
        <v>2.8E-3</v>
      </c>
      <c r="F31" s="136" t="s">
        <v>154</v>
      </c>
      <c r="G31" s="136">
        <v>14.84</v>
      </c>
      <c r="H31" s="156">
        <v>29007.23</v>
      </c>
      <c r="I31" s="156">
        <v>81.22</v>
      </c>
      <c r="J31" s="136" t="s">
        <v>155</v>
      </c>
      <c r="K31" s="136">
        <v>83.66</v>
      </c>
      <c r="L31" s="157"/>
      <c r="M31" s="156">
        <f>IF(ISNUMBER(K31/G31),IF(NOT(K31/G31=0),K31/G31, " "), " ")</f>
        <v>5.6374663072776281</v>
      </c>
      <c r="N31" s="154" t="s">
        <v>156</v>
      </c>
    </row>
    <row r="32" spans="1:23" ht="45.6" x14ac:dyDescent="0.25">
      <c r="A32" s="152">
        <v>6</v>
      </c>
      <c r="B32" s="153" t="s">
        <v>157</v>
      </c>
      <c r="C32" s="134" t="s">
        <v>158</v>
      </c>
      <c r="D32" s="154" t="s">
        <v>159</v>
      </c>
      <c r="E32" s="155">
        <v>0.12</v>
      </c>
      <c r="F32" s="136" t="s">
        <v>160</v>
      </c>
      <c r="G32" s="136">
        <v>2.74</v>
      </c>
      <c r="H32" s="156">
        <v>119.32</v>
      </c>
      <c r="I32" s="156">
        <v>14.32</v>
      </c>
      <c r="J32" s="136" t="s">
        <v>161</v>
      </c>
      <c r="K32" s="136">
        <v>14.64</v>
      </c>
      <c r="L32" s="157"/>
      <c r="M32" s="156">
        <f>IF(ISNUMBER(K32/G32),IF(NOT(K32/G32=0),K32/G32, " "), " ")</f>
        <v>5.3430656934306571</v>
      </c>
      <c r="N32" s="154" t="s">
        <v>162</v>
      </c>
    </row>
    <row r="33" spans="1:14" ht="34.200000000000003" x14ac:dyDescent="0.25">
      <c r="A33" s="152">
        <v>7</v>
      </c>
      <c r="B33" s="153" t="s">
        <v>163</v>
      </c>
      <c r="C33" s="134" t="s">
        <v>164</v>
      </c>
      <c r="D33" s="154" t="s">
        <v>153</v>
      </c>
      <c r="E33" s="155">
        <v>2.3999999999999998E-3</v>
      </c>
      <c r="F33" s="136" t="s">
        <v>165</v>
      </c>
      <c r="G33" s="136">
        <v>50.18</v>
      </c>
      <c r="H33" s="156">
        <v>55802.95</v>
      </c>
      <c r="I33" s="156">
        <v>133.91999999999999</v>
      </c>
      <c r="J33" s="136" t="s">
        <v>166</v>
      </c>
      <c r="K33" s="136">
        <v>137.38</v>
      </c>
      <c r="L33" s="157"/>
      <c r="M33" s="156">
        <f>IF(ISNUMBER(K33/G33),IF(NOT(K33/G33=0),K33/G33, " "), " ")</f>
        <v>2.7377441211638103</v>
      </c>
      <c r="N33" s="154" t="s">
        <v>156</v>
      </c>
    </row>
    <row r="34" spans="1:14" ht="34.200000000000003" x14ac:dyDescent="0.25">
      <c r="A34" s="152">
        <v>8</v>
      </c>
      <c r="B34" s="153" t="s">
        <v>167</v>
      </c>
      <c r="C34" s="134" t="s">
        <v>168</v>
      </c>
      <c r="D34" s="154" t="s">
        <v>169</v>
      </c>
      <c r="E34" s="155">
        <v>0.46800000000000003</v>
      </c>
      <c r="F34" s="136" t="s">
        <v>170</v>
      </c>
      <c r="G34" s="136">
        <v>1.46</v>
      </c>
      <c r="H34" s="156">
        <v>22.32</v>
      </c>
      <c r="I34" s="156">
        <v>10.45</v>
      </c>
      <c r="J34" s="136" t="s">
        <v>171</v>
      </c>
      <c r="K34" s="136">
        <v>10.66</v>
      </c>
      <c r="L34" s="157"/>
      <c r="M34" s="156">
        <f>IF(ISNUMBER(K34/G34),IF(NOT(K34/G34=0),K34/G34, " "), " ")</f>
        <v>7.3013698630136989</v>
      </c>
      <c r="N34" s="154" t="s">
        <v>172</v>
      </c>
    </row>
    <row r="35" spans="1:14" ht="22.8" x14ac:dyDescent="0.25">
      <c r="A35" s="152">
        <v>9</v>
      </c>
      <c r="B35" s="153" t="s">
        <v>173</v>
      </c>
      <c r="C35" s="134" t="s">
        <v>174</v>
      </c>
      <c r="D35" s="154" t="s">
        <v>175</v>
      </c>
      <c r="E35" s="155">
        <v>3.0000000000000001E-3</v>
      </c>
      <c r="F35" s="136" t="s">
        <v>176</v>
      </c>
      <c r="G35" s="136">
        <v>14.73</v>
      </c>
      <c r="H35" s="156">
        <v>32560</v>
      </c>
      <c r="I35" s="156">
        <v>97.68</v>
      </c>
      <c r="J35" s="136" t="s">
        <v>177</v>
      </c>
      <c r="K35" s="136">
        <v>99.69</v>
      </c>
      <c r="L35" s="157"/>
      <c r="M35" s="156">
        <f>IF(ISNUMBER(K35/G35),IF(NOT(K35/G35=0),K35/G35, " "), " ")</f>
        <v>6.7678207739307537</v>
      </c>
      <c r="N35" s="154" t="s">
        <v>178</v>
      </c>
    </row>
    <row r="36" spans="1:14" ht="22.8" x14ac:dyDescent="0.25">
      <c r="A36" s="152">
        <v>10</v>
      </c>
      <c r="B36" s="153" t="s">
        <v>179</v>
      </c>
      <c r="C36" s="134" t="s">
        <v>180</v>
      </c>
      <c r="D36" s="154" t="s">
        <v>159</v>
      </c>
      <c r="E36" s="155">
        <v>0.1</v>
      </c>
      <c r="F36" s="136" t="s">
        <v>181</v>
      </c>
      <c r="G36" s="136">
        <v>1.21</v>
      </c>
      <c r="H36" s="156"/>
      <c r="I36" s="156"/>
      <c r="J36" s="136" t="s">
        <v>182</v>
      </c>
      <c r="K36" s="136">
        <v>5.5</v>
      </c>
      <c r="L36" s="157"/>
      <c r="M36" s="156">
        <f>IF(ISNUMBER(K36/G36),IF(NOT(K36/G36=0),K36/G36, " "), " ")</f>
        <v>4.5454545454545459</v>
      </c>
      <c r="N36" s="154"/>
    </row>
    <row r="37" spans="1:14" ht="22.8" x14ac:dyDescent="0.25">
      <c r="A37" s="158">
        <v>11</v>
      </c>
      <c r="B37" s="159" t="s">
        <v>183</v>
      </c>
      <c r="C37" s="140" t="s">
        <v>184</v>
      </c>
      <c r="D37" s="160" t="s">
        <v>159</v>
      </c>
      <c r="E37" s="161">
        <v>0.2</v>
      </c>
      <c r="F37" s="142" t="s">
        <v>185</v>
      </c>
      <c r="G37" s="142">
        <v>5.26</v>
      </c>
      <c r="H37" s="162"/>
      <c r="I37" s="162"/>
      <c r="J37" s="142" t="s">
        <v>186</v>
      </c>
      <c r="K37" s="142">
        <v>24.41</v>
      </c>
      <c r="L37" s="163"/>
      <c r="M37" s="162">
        <f>IF(ISNUMBER(K37/G37),IF(NOT(K37/G37=0),K37/G37, " "), " ")</f>
        <v>4.6406844106463883</v>
      </c>
      <c r="N37" s="160"/>
    </row>
    <row r="38" spans="1:14" x14ac:dyDescent="0.25">
      <c r="A38" s="144" t="s">
        <v>114</v>
      </c>
      <c r="B38" s="145"/>
      <c r="C38" s="145"/>
      <c r="D38" s="145"/>
      <c r="E38" s="145"/>
      <c r="F38" s="145"/>
      <c r="G38" s="164">
        <v>161</v>
      </c>
      <c r="H38" s="165"/>
      <c r="I38" s="165"/>
      <c r="J38" s="165"/>
      <c r="K38" s="164">
        <v>1217</v>
      </c>
      <c r="L38" s="166"/>
      <c r="M38" s="164">
        <f ca="1">IF(ISNUMBER(INDIRECT("K" &amp; ROW())/INDIRECT("G" &amp; ROW())),INDIRECT("K" &amp; ROW())/INDIRECT("G" &amp; ROW()), " ")</f>
        <v>7.5590062111801242</v>
      </c>
      <c r="N38" s="146" t="s">
        <v>187</v>
      </c>
    </row>
    <row r="39" spans="1:14" x14ac:dyDescent="0.25">
      <c r="A39" s="144" t="s">
        <v>117</v>
      </c>
      <c r="B39" s="145"/>
      <c r="C39" s="145"/>
      <c r="D39" s="145"/>
      <c r="E39" s="145"/>
      <c r="F39" s="145"/>
      <c r="G39" s="164"/>
      <c r="H39" s="165"/>
      <c r="I39" s="165"/>
      <c r="J39" s="165"/>
      <c r="K39" s="164"/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187</v>
      </c>
    </row>
    <row r="40" spans="1:14" x14ac:dyDescent="0.25">
      <c r="A40" s="144" t="s">
        <v>118</v>
      </c>
      <c r="B40" s="145"/>
      <c r="C40" s="145"/>
      <c r="D40" s="145"/>
      <c r="E40" s="145"/>
      <c r="F40" s="145"/>
      <c r="G40" s="164">
        <v>70</v>
      </c>
      <c r="H40" s="165"/>
      <c r="I40" s="165"/>
      <c r="J40" s="165"/>
      <c r="K40" s="164">
        <v>836</v>
      </c>
      <c r="L40" s="166"/>
      <c r="M40" s="164">
        <f ca="1">IF(ISNUMBER(INDIRECT("K" &amp; ROW())/INDIRECT("G" &amp; ROW())),INDIRECT("K" &amp; ROW())/INDIRECT("G" &amp; ROW()), " ")</f>
        <v>11.942857142857143</v>
      </c>
      <c r="N40" s="146" t="s">
        <v>187</v>
      </c>
    </row>
    <row r="41" spans="1:14" x14ac:dyDescent="0.25">
      <c r="A41" s="144" t="s">
        <v>119</v>
      </c>
      <c r="B41" s="145"/>
      <c r="C41" s="145"/>
      <c r="D41" s="145"/>
      <c r="E41" s="145"/>
      <c r="F41" s="145"/>
      <c r="G41" s="164">
        <v>91</v>
      </c>
      <c r="H41" s="165"/>
      <c r="I41" s="165"/>
      <c r="J41" s="165"/>
      <c r="K41" s="164">
        <v>379</v>
      </c>
      <c r="L41" s="166"/>
      <c r="M41" s="164">
        <f ca="1">IF(ISNUMBER(INDIRECT("K" &amp; ROW())/INDIRECT("G" &amp; ROW())),INDIRECT("K" &amp; ROW())/INDIRECT("G" &amp; ROW()), " ")</f>
        <v>4.1648351648351651</v>
      </c>
      <c r="N41" s="146" t="s">
        <v>187</v>
      </c>
    </row>
    <row r="42" spans="1:14" x14ac:dyDescent="0.25">
      <c r="A42" s="144" t="s">
        <v>120</v>
      </c>
      <c r="B42" s="145"/>
      <c r="C42" s="145"/>
      <c r="D42" s="145"/>
      <c r="E42" s="145"/>
      <c r="F42" s="145"/>
      <c r="G42" s="164">
        <v>0</v>
      </c>
      <c r="H42" s="165"/>
      <c r="I42" s="165"/>
      <c r="J42" s="165"/>
      <c r="K42" s="164">
        <v>2</v>
      </c>
      <c r="L42" s="166"/>
      <c r="M42" s="164" t="str">
        <f ca="1">IF(ISNUMBER(INDIRECT("K" &amp; ROW())/INDIRECT("G" &amp; ROW())),INDIRECT("K" &amp; ROW())/INDIRECT("G" &amp; ROW()), " ")</f>
        <v xml:space="preserve"> </v>
      </c>
      <c r="N42" s="146" t="s">
        <v>187</v>
      </c>
    </row>
    <row r="43" spans="1:14" x14ac:dyDescent="0.25">
      <c r="A43" s="147" t="s">
        <v>121</v>
      </c>
      <c r="B43" s="148"/>
      <c r="C43" s="148"/>
      <c r="D43" s="148"/>
      <c r="E43" s="148"/>
      <c r="F43" s="148"/>
      <c r="G43" s="167">
        <v>69</v>
      </c>
      <c r="H43" s="168"/>
      <c r="I43" s="168"/>
      <c r="J43" s="168"/>
      <c r="K43" s="167">
        <v>700</v>
      </c>
      <c r="L43" s="169"/>
      <c r="M43" s="167">
        <f ca="1">IF(ISNUMBER(INDIRECT("K" &amp; ROW())/INDIRECT("G" &amp; ROW())),INDIRECT("K" &amp; ROW())/INDIRECT("G" &amp; ROW()), " ")</f>
        <v>10.144927536231885</v>
      </c>
      <c r="N43" s="149" t="s">
        <v>187</v>
      </c>
    </row>
    <row r="44" spans="1:14" x14ac:dyDescent="0.25">
      <c r="A44" s="147" t="s">
        <v>122</v>
      </c>
      <c r="B44" s="148"/>
      <c r="C44" s="148"/>
      <c r="D44" s="148"/>
      <c r="E44" s="148"/>
      <c r="F44" s="148"/>
      <c r="G44" s="167">
        <v>41</v>
      </c>
      <c r="H44" s="168"/>
      <c r="I44" s="168"/>
      <c r="J44" s="168"/>
      <c r="K44" s="167">
        <v>390</v>
      </c>
      <c r="L44" s="169"/>
      <c r="M44" s="167">
        <f ca="1">IF(ISNUMBER(INDIRECT("K" &amp; ROW())/INDIRECT("G" &amp; ROW())),INDIRECT("K" &amp; ROW())/INDIRECT("G" &amp; ROW()), " ")</f>
        <v>9.5121951219512191</v>
      </c>
      <c r="N44" s="149" t="s">
        <v>187</v>
      </c>
    </row>
    <row r="45" spans="1:14" x14ac:dyDescent="0.25">
      <c r="A45" s="147" t="s">
        <v>123</v>
      </c>
      <c r="B45" s="148"/>
      <c r="C45" s="148"/>
      <c r="D45" s="148"/>
      <c r="E45" s="148"/>
      <c r="F45" s="148"/>
      <c r="G45" s="167"/>
      <c r="H45" s="168"/>
      <c r="I45" s="168"/>
      <c r="J45" s="168"/>
      <c r="K45" s="167"/>
      <c r="L45" s="169"/>
      <c r="M45" s="167" t="str">
        <f ca="1">IF(ISNUMBER(INDIRECT("K" &amp; ROW())/INDIRECT("G" &amp; ROW())),INDIRECT("K" &amp; ROW())/INDIRECT("G" &amp; ROW()), " ")</f>
        <v xml:space="preserve"> </v>
      </c>
      <c r="N45" s="149" t="s">
        <v>187</v>
      </c>
    </row>
    <row r="46" spans="1:14" x14ac:dyDescent="0.25">
      <c r="A46" s="144" t="s">
        <v>124</v>
      </c>
      <c r="B46" s="145"/>
      <c r="C46" s="145"/>
      <c r="D46" s="145"/>
      <c r="E46" s="145"/>
      <c r="F46" s="145"/>
      <c r="G46" s="164">
        <v>6</v>
      </c>
      <c r="H46" s="165"/>
      <c r="I46" s="165"/>
      <c r="J46" s="165"/>
      <c r="K46" s="164">
        <v>35</v>
      </c>
      <c r="L46" s="166"/>
      <c r="M46" s="164">
        <f ca="1">IF(ISNUMBER(INDIRECT("K" &amp; ROW())/INDIRECT("G" &amp; ROW())),INDIRECT("K" &amp; ROW())/INDIRECT("G" &amp; ROW()), " ")</f>
        <v>5.833333333333333</v>
      </c>
      <c r="N46" s="146" t="s">
        <v>187</v>
      </c>
    </row>
    <row r="47" spans="1:14" ht="30" customHeight="1" x14ac:dyDescent="0.25">
      <c r="A47" s="144" t="s">
        <v>125</v>
      </c>
      <c r="B47" s="145"/>
      <c r="C47" s="145"/>
      <c r="D47" s="145"/>
      <c r="E47" s="145"/>
      <c r="F47" s="145"/>
      <c r="G47" s="164">
        <v>27</v>
      </c>
      <c r="H47" s="165"/>
      <c r="I47" s="165"/>
      <c r="J47" s="165"/>
      <c r="K47" s="164">
        <v>288</v>
      </c>
      <c r="L47" s="166"/>
      <c r="M47" s="164">
        <f ca="1">IF(ISNUMBER(INDIRECT("K" &amp; ROW())/INDIRECT("G" &amp; ROW())),INDIRECT("K" &amp; ROW())/INDIRECT("G" &amp; ROW()), " ")</f>
        <v>10.666666666666666</v>
      </c>
      <c r="N47" s="146" t="s">
        <v>187</v>
      </c>
    </row>
    <row r="48" spans="1:14" ht="30" customHeight="1" x14ac:dyDescent="0.25">
      <c r="A48" s="144" t="s">
        <v>126</v>
      </c>
      <c r="B48" s="145"/>
      <c r="C48" s="145"/>
      <c r="D48" s="145"/>
      <c r="E48" s="145"/>
      <c r="F48" s="145"/>
      <c r="G48" s="164">
        <v>238</v>
      </c>
      <c r="H48" s="165"/>
      <c r="I48" s="165"/>
      <c r="J48" s="165"/>
      <c r="K48" s="164">
        <v>1984</v>
      </c>
      <c r="L48" s="166"/>
      <c r="M48" s="164">
        <f ca="1">IF(ISNUMBER(INDIRECT("K" &amp; ROW())/INDIRECT("G" &amp; ROW())),INDIRECT("K" &amp; ROW())/INDIRECT("G" &amp; ROW()), " ")</f>
        <v>8.3361344537815132</v>
      </c>
      <c r="N48" s="146" t="s">
        <v>187</v>
      </c>
    </row>
    <row r="49" spans="1:14" x14ac:dyDescent="0.25">
      <c r="A49" s="144" t="s">
        <v>127</v>
      </c>
      <c r="B49" s="145"/>
      <c r="C49" s="145"/>
      <c r="D49" s="145"/>
      <c r="E49" s="145"/>
      <c r="F49" s="145"/>
      <c r="G49" s="164">
        <v>271</v>
      </c>
      <c r="H49" s="165"/>
      <c r="I49" s="165"/>
      <c r="J49" s="165"/>
      <c r="K49" s="164">
        <v>2307</v>
      </c>
      <c r="L49" s="166"/>
      <c r="M49" s="164">
        <f ca="1">IF(ISNUMBER(INDIRECT("K" &amp; ROW())/INDIRECT("G" &amp; ROW())),INDIRECT("K" &amp; ROW())/INDIRECT("G" &amp; ROW()), " ")</f>
        <v>8.5129151291512919</v>
      </c>
      <c r="N49" s="146" t="s">
        <v>187</v>
      </c>
    </row>
    <row r="50" spans="1:14" ht="30" customHeight="1" x14ac:dyDescent="0.25">
      <c r="A50" s="144" t="s">
        <v>128</v>
      </c>
      <c r="B50" s="145"/>
      <c r="C50" s="145"/>
      <c r="D50" s="145"/>
      <c r="E50" s="145"/>
      <c r="F50" s="145"/>
      <c r="G50" s="164">
        <v>19.61</v>
      </c>
      <c r="H50" s="165"/>
      <c r="I50" s="165"/>
      <c r="J50" s="165"/>
      <c r="K50" s="164">
        <v>100.68</v>
      </c>
      <c r="L50" s="166"/>
      <c r="M50" s="164">
        <f ca="1">IF(ISNUMBER(INDIRECT("K" &amp; ROW())/INDIRECT("G" &amp; ROW())),INDIRECT("K" &amp; ROW())/INDIRECT("G" &amp; ROW()), " ")</f>
        <v>5.1341152473227947</v>
      </c>
      <c r="N50" s="146" t="s">
        <v>187</v>
      </c>
    </row>
    <row r="51" spans="1:14" x14ac:dyDescent="0.25">
      <c r="A51" s="147" t="s">
        <v>129</v>
      </c>
      <c r="B51" s="148"/>
      <c r="C51" s="148"/>
      <c r="D51" s="148"/>
      <c r="E51" s="148"/>
      <c r="F51" s="148"/>
      <c r="G51" s="167">
        <v>290.61</v>
      </c>
      <c r="H51" s="168"/>
      <c r="I51" s="168"/>
      <c r="J51" s="168"/>
      <c r="K51" s="167">
        <v>2407.6799999999998</v>
      </c>
      <c r="L51" s="169"/>
      <c r="M51" s="167">
        <f ca="1">IF(ISNUMBER(INDIRECT("K" &amp; ROW())/INDIRECT("G" &amp; ROW())),INDIRECT("K" &amp; ROW())/INDIRECT("G" &amp; ROW()), " ")</f>
        <v>8.2849179312480636</v>
      </c>
      <c r="N51" s="149" t="s">
        <v>187</v>
      </c>
    </row>
    <row r="52" spans="1:14" x14ac:dyDescent="0.25">
      <c r="A52" s="48"/>
      <c r="G52" s="67"/>
      <c r="H52" s="68"/>
      <c r="I52" s="68"/>
      <c r="J52" s="68"/>
      <c r="K52" s="67"/>
      <c r="L52" s="69"/>
      <c r="M52" s="67"/>
      <c r="N52" s="48"/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  <row r="54" spans="1:14" x14ac:dyDescent="0.25">
      <c r="A54" s="75" t="s">
        <v>68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3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69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</sheetData>
  <mergeCells count="44"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A45:F45"/>
    <mergeCell ref="A46:F46"/>
    <mergeCell ref="A24:N24"/>
    <mergeCell ref="A25:N25"/>
    <mergeCell ref="A30:N30"/>
    <mergeCell ref="A38:F38"/>
    <mergeCell ref="A39:F39"/>
    <mergeCell ref="A40:F4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