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39" i="16"/>
  <c r="M43" i="16"/>
  <c r="M36" i="16"/>
  <c r="M40" i="16"/>
  <c r="M37" i="16"/>
  <c r="M41" i="16"/>
  <c r="M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<sst xmlns="http://schemas.openxmlformats.org/spreadsheetml/2006/main" count="230" uniqueCount="150">
  <si>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</si>
  <si>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</si>
  <si>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</si>
  <si>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</si>
  <si>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</si>
  <si>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</si>
  <si>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</si>
  <si>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</si>
  <si>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</si>
  <si>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</si>
  <si>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</si>
  <si>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</si>
  <si>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</si>
  <si>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</si>
  <si>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</si>
  <si>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</si>
  <si>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</si>
  <si>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</si>
  <si>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</si>
  <si>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</si>
  <si>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</si>
  <si>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</si>
  <si>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</si>
  <si>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</si>
  <si>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</si>
  <si>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</si>
  <si>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</si>
  <si>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</si>
  <si>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</si>
  <si>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</si>
  <si>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</si>
  <si>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</si>
  <si>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</si>
  <si>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</si>
  <si>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</si>
  <si>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</si>
  <si>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</si>
  <si>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</si>
  <si>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</si>
  <si>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</si>
  <si>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</si>
  <si>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</si>
  <si>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</si>
  <si>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</si>
  <si>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</si>
  <si>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</si>
  <si>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</si>
  <si>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</si>
  <si>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</si>
  <si>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</si>
  <si>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</si>
  <si>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</si>
  <si>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</si>
  <si>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</si>
  <si>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</si>
  <si>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</si>
  <si>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</si>
  <si>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</si>
  <si>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</si>
  <si>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</si>
  <si>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</si>
  <si>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</si>
  <si>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</si>
  <si>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</si>
  <si>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</si>
  <si>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</si>
  <si>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</si>
  <si>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Пушкина 2а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</si>
  <si>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</si>
  <si>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</si>
  <si>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</si>
  <si>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</si>
  <si>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</si>
  <si>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</si>
  <si>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</si>
  <si>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</si>
  <si>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</si>
  <si>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0,1
85
65</t>
  </si>
  <si>
    <t>146,77
124,75
95,4</t>
  </si>
  <si>
    <t>1761,5
1497,28
1144,98</t>
  </si>
  <si>
    <t>ТЕРр67-11-1
Смена патронов
100 шт.
НР 85% от ФОТ
СП 65% от ФОТ</t>
  </si>
  <si>
    <t>390,46
_____
426</t>
  </si>
  <si>
    <t>81,65
33,19
25,38</t>
  </si>
  <si>
    <t>39,05
_____
42,6</t>
  </si>
  <si>
    <t>606,37
398,37
304,64</t>
  </si>
  <si>
    <t>468,67
_____
137,7</t>
  </si>
  <si>
    <t>ТЕРр67-5-1
Смена ламп: накаливания
100 шт.
НР 85% от ФОТ
СП 65% от ФОТ</t>
  </si>
  <si>
    <t>76,54
_____
295</t>
  </si>
  <si>
    <t>37,15
6,5
4,97</t>
  </si>
  <si>
    <t>7,65
_____
29,5</t>
  </si>
  <si>
    <t>155,62
78,12
59,74</t>
  </si>
  <si>
    <t>91,91
_____
63,71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</si>
  <si>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</si>
  <si>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</si>
  <si>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</si>
  <si>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</si>
  <si>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</si>
  <si>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</si>
  <si>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</si>
  <si>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263,91
_____
78,37</t>
  </si>
  <si>
    <t>3167,55
_____
224,72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</si>
  <si>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</si>
  <si>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</si>
  <si>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</si>
  <si>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</si>
  <si>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</si>
  <si>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</si>
  <si>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</si>
  <si>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</si>
  <si>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</si>
  <si>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</si>
  <si>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</si>
  <si>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</si>
  <si>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</si>
  <si>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</si>
  <si>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</si>
  <si>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</si>
  <si>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</si>
  <si>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</si>
  <si>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</si>
  <si>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</si>
  <si>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</si>
  <si>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</si>
  <si>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</si>
  <si>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</si>
  <si>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</si>
  <si>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</si>
  <si>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</si>
  <si>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</si>
  <si>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</si>
  <si>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</si>
  <si>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</si>
  <si>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</si>
  <si>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</si>
  <si>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</si>
  <si>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</si>
  <si>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</si>
  <si>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</si>
  <si>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</si>
  <si>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</si>
  <si>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</si>
  <si>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</si>
  <si>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</si>
  <si>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</si>
  <si>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</si>
  <si>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</si>
  <si>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</si>
  <si>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</si>
  <si>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</si>
  <si>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ул.Пушкина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</si>
</sst>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46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22.55</v>
      </c>
      <c r="X14" s="27">
        <v>22.55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148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738.14/1000</f>
        <v>0.73814000000000002</v>
      </c>
      <c r="I27" s="85"/>
      <c r="J27" s="35" t="s">
        <v>6</v>
      </c>
      <c r="K27" s="86">
        <f>8143.6/1000</f>
        <v>8.1436000000000011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738.14/1000</f>
        <v>0.73814000000000002</v>
      </c>
      <c r="I29" s="85"/>
      <c r="J29" s="35" t="s">
        <v>6</v>
      </c>
      <c r="K29" s="86">
        <f>8143.6/1000</f>
        <v>8.1436000000000011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2.2550000000000001E-2</v>
      </c>
      <c r="I30" s="85"/>
      <c r="J30" s="35" t="s">
        <v>8</v>
      </c>
      <c r="K30" s="86">
        <f>(X14+X15)/1000</f>
        <v>2.2550000000000001E-2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263.91000000000003</v>
      </c>
      <c r="Z30" s="71">
        <v>224.32</v>
      </c>
      <c r="AA30" s="71">
        <v>171.54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263.91/1000</f>
        <v>0.26391000000000003</v>
      </c>
      <c r="I31" s="85"/>
      <c r="J31" s="35" t="s">
        <v>6</v>
      </c>
      <c r="K31" s="86">
        <f>3167.55/1000</f>
        <v>3.1675500000000003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3167.55</v>
      </c>
      <c r="Z31" s="72">
        <v>2692.42</v>
      </c>
      <c r="AA31" s="72">
        <v>2058.91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812.3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146.77000000000001</v>
      </c>
      <c r="J42" s="134"/>
      <c r="K42" s="134" t="s">
        <v>79</v>
      </c>
      <c r="L42" s="135">
        <v>1761.5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342.28</v>
      </c>
      <c r="I46" s="144" t="s">
        <v>99</v>
      </c>
      <c r="J46" s="144"/>
      <c r="K46" s="144">
        <v>3392.27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263.91000000000003</v>
      </c>
      <c r="I48" s="144"/>
      <c r="J48" s="144"/>
      <c r="K48" s="144">
        <v>3167.55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78.37</v>
      </c>
      <c r="I49" s="144"/>
      <c r="J49" s="144"/>
      <c r="K49" s="144">
        <v>224.72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224.32</v>
      </c>
      <c r="I50" s="147"/>
      <c r="J50" s="147"/>
      <c r="K50" s="147">
        <v>2692.42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171.54</v>
      </c>
      <c r="I51" s="147"/>
      <c r="J51" s="147"/>
      <c r="K51" s="147">
        <v>2058.91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738.14</v>
      </c>
      <c r="I53" s="144"/>
      <c r="J53" s="144"/>
      <c r="K53" s="144">
        <v>8143.6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738.14</v>
      </c>
      <c r="I54" s="144"/>
      <c r="J54" s="144"/>
      <c r="K54" s="144">
        <v>8143.6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738.14</v>
      </c>
      <c r="I55" s="147"/>
      <c r="J55" s="147"/>
      <c r="K55" s="147">
        <v>8143.6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738.14/1000</f>
        <v>0.73814000000000002</v>
      </c>
      <c r="H11" s="85"/>
      <c r="I11" s="55" t="s">
        <v>6</v>
      </c>
      <c r="J11" s="86">
        <f>8143.6/1000</f>
        <v>8.1436000000000011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738.14/1000</f>
        <v>0.73814000000000002</v>
      </c>
      <c r="H13" s="122"/>
      <c r="I13" s="55" t="s">
        <v>6</v>
      </c>
      <c r="J13" s="86">
        <f>8143.6/1000</f>
        <v>8.1436000000000011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2.2550000000000001E-2</v>
      </c>
      <c r="H14" s="85"/>
      <c r="I14" s="55" t="s">
        <v>8</v>
      </c>
      <c r="J14" s="86">
        <f>(P14+P15)/1000</f>
        <v>2.2550000000000001E-2</v>
      </c>
      <c r="K14" s="87"/>
      <c r="L14" s="58">
        <v>263.91000000000003</v>
      </c>
      <c r="M14" s="35" t="s">
        <v>8</v>
      </c>
      <c r="N14" s="57"/>
      <c r="O14" s="26">
        <v>22.55</v>
      </c>
      <c r="P14" s="27">
        <v>22.55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263.91/1000</f>
        <v>0.26391000000000003</v>
      </c>
      <c r="H15" s="117"/>
      <c r="I15" s="55" t="s">
        <v>6</v>
      </c>
      <c r="J15" s="86">
        <f>3167.55/1000</f>
        <v>3.1675500000000003</v>
      </c>
      <c r="K15" s="87"/>
      <c r="L15" s="59">
        <v>3167.55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3.96</v>
      </c>
      <c r="F26" s="134" t="s">
        <v>115</v>
      </c>
      <c r="G26" s="134">
        <v>39.049999999999997</v>
      </c>
      <c r="H26" s="154"/>
      <c r="I26" s="154"/>
      <c r="J26" s="134" t="s">
        <v>116</v>
      </c>
      <c r="K26" s="134">
        <v>468.67</v>
      </c>
      <c r="L26" s="155"/>
      <c r="M26" s="154">
        <f>IF(ISNUMBER(K26/G26),IF(NOT(K26/G26=0),K26/G26, " "), " ")</f>
        <v>12.001792573623561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0.71</v>
      </c>
      <c r="F27" s="134" t="s">
        <v>119</v>
      </c>
      <c r="G27" s="134">
        <v>7.65</v>
      </c>
      <c r="H27" s="154"/>
      <c r="I27" s="154"/>
      <c r="J27" s="134" t="s">
        <v>120</v>
      </c>
      <c r="K27" s="134">
        <v>91.91</v>
      </c>
      <c r="L27" s="155"/>
      <c r="M27" s="154">
        <f>IF(ISNUMBER(K27/G27),IF(NOT(K27/G27=0),K27/G27, " "), " ")</f>
        <v>12.014379084967318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17.64</v>
      </c>
      <c r="F29" s="134" t="s">
        <v>127</v>
      </c>
      <c r="G29" s="134">
        <v>214.5</v>
      </c>
      <c r="H29" s="154"/>
      <c r="I29" s="154"/>
      <c r="J29" s="134" t="s">
        <v>128</v>
      </c>
      <c r="K29" s="134">
        <v>2574.39</v>
      </c>
      <c r="L29" s="155"/>
      <c r="M29" s="154">
        <f>IF(ISNUMBER(K29/G29),IF(NOT(K29/G29=0),K29/G29, " "), " ")</f>
        <v>12.001818181818182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1</v>
      </c>
      <c r="F31" s="134" t="s">
        <v>133</v>
      </c>
      <c r="G31" s="134">
        <v>29.5</v>
      </c>
      <c r="H31" s="154">
        <v>61.93</v>
      </c>
      <c r="I31" s="154">
        <v>61.93</v>
      </c>
      <c r="J31" s="134" t="s">
        <v>134</v>
      </c>
      <c r="K31" s="134">
        <v>63.71</v>
      </c>
      <c r="L31" s="155"/>
      <c r="M31" s="154">
        <f>IF(ISNUMBER(K31/G31),IF(NOT(K31/G31=0),K31/G31, " "), " ")</f>
        <v>2.1596610169491526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10</v>
      </c>
      <c r="F33" s="140" t="s">
        <v>144</v>
      </c>
      <c r="G33" s="140">
        <v>42.6</v>
      </c>
      <c r="H33" s="160">
        <v>13.42</v>
      </c>
      <c r="I33" s="160">
        <v>134.19999999999999</v>
      </c>
      <c r="J33" s="140" t="s">
        <v>145</v>
      </c>
      <c r="K33" s="140">
        <v>137.69999999999999</v>
      </c>
      <c r="L33" s="161"/>
      <c r="M33" s="160">
        <f>IF(ISNUMBER(K33/G33),IF(NOT(K33/G33=0),K33/G33, " "), " ")</f>
        <v>3.2323943661971826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342.28</v>
      </c>
      <c r="H34" s="163"/>
      <c r="I34" s="163"/>
      <c r="J34" s="163"/>
      <c r="K34" s="162">
        <v>3392.27</v>
      </c>
      <c r="L34" s="164"/>
      <c r="M34" s="162">
        <f ca="1">IF(ISNUMBER(INDIRECT("K" &amp; ROW())/INDIRECT("G" &amp; ROW())),INDIRECT("K" &amp; ROW())/INDIRECT("G" &amp; ROW()), " ")</f>
        <v>9.9108040201005032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263.91000000000003</v>
      </c>
      <c r="H36" s="163"/>
      <c r="I36" s="163"/>
      <c r="J36" s="163"/>
      <c r="K36" s="162">
        <v>3167.55</v>
      </c>
      <c r="L36" s="164"/>
      <c r="M36" s="162">
        <f ca="1">IF(ISNUMBER(INDIRECT("K" &amp; ROW())/INDIRECT("G" &amp; ROW())),INDIRECT("K" &amp; ROW())/INDIRECT("G" &amp; ROW()), " ")</f>
        <v>12.002387177446856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78.37</v>
      </c>
      <c r="H37" s="163"/>
      <c r="I37" s="163"/>
      <c r="J37" s="163"/>
      <c r="K37" s="162">
        <v>224.72</v>
      </c>
      <c r="L37" s="164"/>
      <c r="M37" s="162">
        <f ca="1">IF(ISNUMBER(INDIRECT("K" &amp; ROW())/INDIRECT("G" &amp; ROW())),INDIRECT("K" &amp; ROW())/INDIRECT("G" &amp; ROW()), " ")</f>
        <v>2.8674237590914888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224.32</v>
      </c>
      <c r="H38" s="166"/>
      <c r="I38" s="166"/>
      <c r="J38" s="166"/>
      <c r="K38" s="165">
        <v>2692.42</v>
      </c>
      <c r="L38" s="167"/>
      <c r="M38" s="165">
        <f ca="1">IF(ISNUMBER(INDIRECT("K" &amp; ROW())/INDIRECT("G" &amp; ROW())),INDIRECT("K" &amp; ROW())/INDIRECT("G" &amp; ROW()), " ")</f>
        <v>12.002585592011412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171.54</v>
      </c>
      <c r="H39" s="166"/>
      <c r="I39" s="166"/>
      <c r="J39" s="166"/>
      <c r="K39" s="165">
        <v>2058.91</v>
      </c>
      <c r="L39" s="167"/>
      <c r="M39" s="165">
        <f ca="1">IF(ISNUMBER(INDIRECT("K" &amp; ROW())/INDIRECT("G" &amp; ROW())),INDIRECT("K" &amp; ROW())/INDIRECT("G" &amp; ROW()), " ")</f>
        <v>12.002506703975749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738.14</v>
      </c>
      <c r="H41" s="163"/>
      <c r="I41" s="163"/>
      <c r="J41" s="163"/>
      <c r="K41" s="162">
        <v>8143.6</v>
      </c>
      <c r="L41" s="164"/>
      <c r="M41" s="162">
        <f ca="1">IF(ISNUMBER(INDIRECT("K" &amp; ROW())/INDIRECT("G" &amp; ROW())),INDIRECT("K" &amp; ROW())/INDIRECT("G" &amp; ROW()), " ")</f>
        <v>11.032595442598966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738.14</v>
      </c>
      <c r="H42" s="163"/>
      <c r="I42" s="163"/>
      <c r="J42" s="163"/>
      <c r="K42" s="162">
        <v>8143.6</v>
      </c>
      <c r="L42" s="164"/>
      <c r="M42" s="162">
        <f ca="1">IF(ISNUMBER(INDIRECT("K" &amp; ROW())/INDIRECT("G" &amp; ROW())),INDIRECT("K" &amp; ROW())/INDIRECT("G" &amp; ROW()), " ")</f>
        <v>11.032595442598966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738.14</v>
      </c>
      <c r="H43" s="166"/>
      <c r="I43" s="166"/>
      <c r="J43" s="166"/>
      <c r="K43" s="165">
        <v>8143.6</v>
      </c>
      <c r="L43" s="167"/>
      <c r="M43" s="165">
        <f ca="1">IF(ISNUMBER(INDIRECT("K" &amp; ROW())/INDIRECT("G" &amp; ROW())),INDIRECT("K" &amp; ROW())/INDIRECT("G" &amp; ROW()), " ")</f>
        <v>11.032595442598966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