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41" i="16"/>
  <c r="M36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<sst xmlns="http://schemas.openxmlformats.org/spreadsheetml/2006/main" count="230" uniqueCount="151">
  <si>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</si>
  <si>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</si>
  <si>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</si>
  <si>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</si>
  <si>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</si>
  <si>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</si>
  <si>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</si>
  <si>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</si>
  <si>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</si>
  <si>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</si>
  <si>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</si>
  <si>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</si>
  <si>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</si>
  <si>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</si>
  <si>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</si>
  <si>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</si>
  <si>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</si>
  <si>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</si>
  <si>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</si>
  <si>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</si>
  <si>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</si>
  <si>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</si>
  <si>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</si>
  <si>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</si>
  <si>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</si>
  <si>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</si>
  <si>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</si>
  <si>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</si>
  <si>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</si>
  <si>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</si>
  <si>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</si>
  <si>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</si>
  <si>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</si>
  <si>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</si>
  <si>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</si>
  <si>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</si>
  <si>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</si>
  <si>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</si>
  <si>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</si>
  <si>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</si>
  <si>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</si>
  <si>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</si>
  <si>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</si>
  <si>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</si>
  <si>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</si>
  <si>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</si>
  <si>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</si>
  <si>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</si>
  <si>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</si>
  <si>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</si>
  <si>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</si>
  <si>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</si>
  <si>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</si>
  <si>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</si>
  <si>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</si>
  <si>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</si>
  <si>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</si>
  <si>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</si>
  <si>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</si>
  <si>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</si>
  <si>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</si>
  <si>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</si>
  <si>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</si>
  <si>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</si>
  <si>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</si>
  <si>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</si>
  <si>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</si>
  <si>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Пушкина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</si>
  <si>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</si>
  <si>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</si>
  <si>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</si>
  <si>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</si>
  <si>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</si>
  <si>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</si>
  <si>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</si>
  <si>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</si>
  <si>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Ремонт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</si>
  <si>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</si>
  <si>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</si>
  <si>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</si>
  <si>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</si>
  <si>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</si>
  <si>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</si>
  <si>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</si>
  <si>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1819,1
1195,1
913,9</t>
  </si>
  <si>
    <t>1406
_____
413,1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</si>
  <si>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</si>
  <si>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</si>
  <si>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</si>
  <si>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</si>
  <si>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</si>
  <si>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</si>
  <si>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</si>
  <si>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</si>
  <si>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</si>
  <si>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</si>
  <si>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</si>
  <si>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225,91
112,77
86,24</t>
  </si>
  <si>
    <t>132,67
_____
93,24</t>
  </si>
  <si>
    <t>Итого прямые затраты по акту</t>
  </si>
  <si>
    <t>726,84
_____
241,38</t>
  </si>
  <si>
    <t>8723,49
_____
697,47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</si>
  <si>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</si>
  <si>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</si>
  <si>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</si>
  <si>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</si>
  <si>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</si>
  <si>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</si>
  <si>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</si>
  <si>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</si>
  <si>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</si>
  <si>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</si>
  <si>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</si>
  <si>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</si>
  <si>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</si>
  <si>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</si>
  <si>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</si>
  <si>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</si>
  <si>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</si>
  <si>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</si>
  <si>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</si>
  <si>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</si>
  <si>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</si>
  <si>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</si>
  <si>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</si>
  <si>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</si>
  <si>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</si>
  <si>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</si>
  <si>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</si>
  <si>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</si>
  <si>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</si>
  <si>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</si>
  <si>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</si>
  <si>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</si>
  <si>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</si>
  <si>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</si>
  <si>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</si>
  <si>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</si>
  <si>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</si>
  <si>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</si>
  <si>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</si>
  <si>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</si>
  <si>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</si>
  <si>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</si>
  <si>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</si>
  <si>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</si>
  <si>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</si>
  <si>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</si>
  <si>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</si>
  <si>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ул.Пушкина дом №1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</si>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</sst>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3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62.31</v>
      </c>
      <c r="X14" s="27">
        <v>62.31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2058.48/1000</f>
        <v>2.0584799999999999</v>
      </c>
      <c r="I27" s="85"/>
      <c r="J27" s="35" t="s">
        <v>6</v>
      </c>
      <c r="K27" s="86">
        <f>22506.2/1000</f>
        <v>22.5062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2058.48/1000</f>
        <v>2.0584799999999999</v>
      </c>
      <c r="I29" s="85"/>
      <c r="J29" s="35" t="s">
        <v>6</v>
      </c>
      <c r="K29" s="86">
        <f>22506.2/1000</f>
        <v>22.5062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6.2310000000000004E-2</v>
      </c>
      <c r="I30" s="85"/>
      <c r="J30" s="35" t="s">
        <v>8</v>
      </c>
      <c r="K30" s="86">
        <f>(X14+X15)/1000</f>
        <v>6.2310000000000004E-2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726.84</v>
      </c>
      <c r="Z30" s="71">
        <v>617.80999999999995</v>
      </c>
      <c r="AA30" s="71">
        <v>472.45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726.84/1000</f>
        <v>0.72684000000000004</v>
      </c>
      <c r="I31" s="85"/>
      <c r="J31" s="35" t="s">
        <v>6</v>
      </c>
      <c r="K31" s="86">
        <f>8723.49/1000</f>
        <v>8.72349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8723.49</v>
      </c>
      <c r="Z31" s="72">
        <v>7414.97</v>
      </c>
      <c r="AA31" s="72">
        <v>5670.27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135.37</v>
      </c>
      <c r="J41" s="134"/>
      <c r="K41" s="134" t="s">
        <v>74</v>
      </c>
      <c r="L41" s="135">
        <v>1624.6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440.31</v>
      </c>
      <c r="J42" s="134"/>
      <c r="K42" s="134" t="s">
        <v>79</v>
      </c>
      <c r="L42" s="135">
        <v>5284.49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93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968.22</v>
      </c>
      <c r="I46" s="144" t="s">
        <v>100</v>
      </c>
      <c r="J46" s="144"/>
      <c r="K46" s="144">
        <v>9420.9599999999991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726.84</v>
      </c>
      <c r="I48" s="144"/>
      <c r="J48" s="144"/>
      <c r="K48" s="144">
        <v>8723.49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241.38</v>
      </c>
      <c r="I49" s="144"/>
      <c r="J49" s="144"/>
      <c r="K49" s="144">
        <v>697.47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617.80999999999995</v>
      </c>
      <c r="I50" s="147"/>
      <c r="J50" s="147"/>
      <c r="K50" s="147">
        <v>7414.97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472.45</v>
      </c>
      <c r="I51" s="147"/>
      <c r="J51" s="147"/>
      <c r="K51" s="147">
        <v>5670.27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2058.48</v>
      </c>
      <c r="I53" s="144"/>
      <c r="J53" s="144"/>
      <c r="K53" s="144">
        <v>22506.2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2058.48</v>
      </c>
      <c r="I54" s="144"/>
      <c r="J54" s="144"/>
      <c r="K54" s="144">
        <v>22506.2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2058.48</v>
      </c>
      <c r="I55" s="147"/>
      <c r="J55" s="147"/>
      <c r="K55" s="147">
        <v>22506.2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2058.48/1000</f>
        <v>2.0584799999999999</v>
      </c>
      <c r="H11" s="85"/>
      <c r="I11" s="55" t="s">
        <v>6</v>
      </c>
      <c r="J11" s="86">
        <f>22506.2/1000</f>
        <v>22.5062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2058.48/1000</f>
        <v>2.0584799999999999</v>
      </c>
      <c r="H13" s="122"/>
      <c r="I13" s="55" t="s">
        <v>6</v>
      </c>
      <c r="J13" s="86">
        <f>22506.2/1000</f>
        <v>22.5062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6.2310000000000004E-2</v>
      </c>
      <c r="H14" s="85"/>
      <c r="I14" s="55" t="s">
        <v>8</v>
      </c>
      <c r="J14" s="86">
        <f>(P14+P15)/1000</f>
        <v>6.2310000000000004E-2</v>
      </c>
      <c r="K14" s="87"/>
      <c r="L14" s="58">
        <v>726.84</v>
      </c>
      <c r="M14" s="35" t="s">
        <v>8</v>
      </c>
      <c r="N14" s="57"/>
      <c r="O14" s="26">
        <v>62.31</v>
      </c>
      <c r="P14" s="27">
        <v>62.31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726.84/1000</f>
        <v>0.72684000000000004</v>
      </c>
      <c r="H15" s="117"/>
      <c r="I15" s="55" t="s">
        <v>6</v>
      </c>
      <c r="J15" s="86">
        <f>8723.49/1000</f>
        <v>8.72349</v>
      </c>
      <c r="K15" s="87"/>
      <c r="L15" s="59">
        <v>8723.49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11.88</v>
      </c>
      <c r="F26" s="134" t="s">
        <v>116</v>
      </c>
      <c r="G26" s="134">
        <v>117.14</v>
      </c>
      <c r="H26" s="154"/>
      <c r="I26" s="154"/>
      <c r="J26" s="134" t="s">
        <v>117</v>
      </c>
      <c r="K26" s="134">
        <v>1406</v>
      </c>
      <c r="L26" s="155"/>
      <c r="M26" s="154">
        <f>IF(ISNUMBER(K26/G26),IF(NOT(K26/G26=0),K26/G26, " "), " ")</f>
        <v>12.002731773945706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2.13</v>
      </c>
      <c r="F27" s="134" t="s">
        <v>120</v>
      </c>
      <c r="G27" s="134">
        <v>22.96</v>
      </c>
      <c r="H27" s="154"/>
      <c r="I27" s="154"/>
      <c r="J27" s="134" t="s">
        <v>121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0.96</v>
      </c>
      <c r="F28" s="134" t="s">
        <v>124</v>
      </c>
      <c r="G28" s="134">
        <v>11.01</v>
      </c>
      <c r="H28" s="154"/>
      <c r="I28" s="154"/>
      <c r="J28" s="134" t="s">
        <v>125</v>
      </c>
      <c r="K28" s="134">
        <v>132.12</v>
      </c>
      <c r="L28" s="155"/>
      <c r="M28" s="154">
        <f>IF(ISNUMBER(K28/G28),IF(NOT(K28/G28=0),K28/G28, " "), " ")</f>
        <v>12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47.34</v>
      </c>
      <c r="F29" s="134" t="s">
        <v>128</v>
      </c>
      <c r="G29" s="134">
        <v>575.65</v>
      </c>
      <c r="H29" s="154"/>
      <c r="I29" s="154"/>
      <c r="J29" s="134" t="s">
        <v>129</v>
      </c>
      <c r="K29" s="134">
        <v>6908.8</v>
      </c>
      <c r="L29" s="155"/>
      <c r="M29" s="154">
        <f>IF(ISNUMBER(K29/G29),IF(NOT(K29/G29=0),K29/G29, " "), " ")</f>
        <v>12.001737166681144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3</v>
      </c>
      <c r="F31" s="134" t="s">
        <v>134</v>
      </c>
      <c r="G31" s="134">
        <v>88.5</v>
      </c>
      <c r="H31" s="154">
        <v>61.93</v>
      </c>
      <c r="I31" s="154">
        <v>185.79</v>
      </c>
      <c r="J31" s="134" t="s">
        <v>135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4</v>
      </c>
      <c r="F32" s="134" t="s">
        <v>140</v>
      </c>
      <c r="G32" s="134">
        <v>25.08</v>
      </c>
      <c r="H32" s="154">
        <v>22.83</v>
      </c>
      <c r="I32" s="154">
        <v>91.32</v>
      </c>
      <c r="J32" s="134" t="s">
        <v>141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30</v>
      </c>
      <c r="F33" s="140" t="s">
        <v>145</v>
      </c>
      <c r="G33" s="140">
        <v>127.8</v>
      </c>
      <c r="H33" s="160">
        <v>13.42</v>
      </c>
      <c r="I33" s="160">
        <v>402.6</v>
      </c>
      <c r="J33" s="140" t="s">
        <v>146</v>
      </c>
      <c r="K33" s="140">
        <v>413.1</v>
      </c>
      <c r="L33" s="161"/>
      <c r="M33" s="160">
        <f>IF(ISNUMBER(K33/G33),IF(NOT(K33/G33=0),K33/G33, " "), " ")</f>
        <v>3.2323943661971835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968.22</v>
      </c>
      <c r="H34" s="163"/>
      <c r="I34" s="163"/>
      <c r="J34" s="163"/>
      <c r="K34" s="162">
        <v>9420.9599999999991</v>
      </c>
      <c r="L34" s="164"/>
      <c r="M34" s="162">
        <f ca="1">IF(ISNUMBER(INDIRECT("K" &amp; ROW())/INDIRECT("G" &amp; ROW())),INDIRECT("K" &amp; ROW())/INDIRECT("G" &amp; ROW()), " ")</f>
        <v>9.7301852884674958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726.84</v>
      </c>
      <c r="H36" s="163"/>
      <c r="I36" s="163"/>
      <c r="J36" s="163"/>
      <c r="K36" s="162">
        <v>8723.49</v>
      </c>
      <c r="L36" s="164"/>
      <c r="M36" s="162">
        <f ca="1">IF(ISNUMBER(INDIRECT("K" &amp; ROW())/INDIRECT("G" &amp; ROW())),INDIRECT("K" &amp; ROW())/INDIRECT("G" &amp; ROW()), " ")</f>
        <v>12.001939904243024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241.38</v>
      </c>
      <c r="H37" s="163"/>
      <c r="I37" s="163"/>
      <c r="J37" s="163"/>
      <c r="K37" s="162">
        <v>697.47</v>
      </c>
      <c r="L37" s="164"/>
      <c r="M37" s="162">
        <f ca="1">IF(ISNUMBER(INDIRECT("K" &amp; ROW())/INDIRECT("G" &amp; ROW())),INDIRECT("K" &amp; ROW())/INDIRECT("G" &amp; ROW()), " ")</f>
        <v>2.8895103156848125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617.80999999999995</v>
      </c>
      <c r="H38" s="166"/>
      <c r="I38" s="166"/>
      <c r="J38" s="166"/>
      <c r="K38" s="165">
        <v>7414.97</v>
      </c>
      <c r="L38" s="167"/>
      <c r="M38" s="165">
        <f ca="1">IF(ISNUMBER(INDIRECT("K" &amp; ROW())/INDIRECT("G" &amp; ROW())),INDIRECT("K" &amp; ROW())/INDIRECT("G" &amp; ROW()), " ")</f>
        <v>12.002023275764396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472.45</v>
      </c>
      <c r="H39" s="166"/>
      <c r="I39" s="166"/>
      <c r="J39" s="166"/>
      <c r="K39" s="165">
        <v>5670.27</v>
      </c>
      <c r="L39" s="167"/>
      <c r="M39" s="165">
        <f ca="1">IF(ISNUMBER(INDIRECT("K" &amp; ROW())/INDIRECT("G" &amp; ROW())),INDIRECT("K" &amp; ROW())/INDIRECT("G" &amp; ROW()), " ")</f>
        <v>12.001841464705262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2058.48</v>
      </c>
      <c r="H41" s="163"/>
      <c r="I41" s="163"/>
      <c r="J41" s="163"/>
      <c r="K41" s="162">
        <v>22506.2</v>
      </c>
      <c r="L41" s="164"/>
      <c r="M41" s="162">
        <f ca="1">IF(ISNUMBER(INDIRECT("K" &amp; ROW())/INDIRECT("G" &amp; ROW())),INDIRECT("K" &amp; ROW())/INDIRECT("G" &amp; ROW()), " ")</f>
        <v>10.933407174225643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2058.48</v>
      </c>
      <c r="H42" s="163"/>
      <c r="I42" s="163"/>
      <c r="J42" s="163"/>
      <c r="K42" s="162">
        <v>22506.2</v>
      </c>
      <c r="L42" s="164"/>
      <c r="M42" s="162">
        <f ca="1">IF(ISNUMBER(INDIRECT("K" &amp; ROW())/INDIRECT("G" &amp; ROW())),INDIRECT("K" &amp; ROW())/INDIRECT("G" &amp; ROW()), " ")</f>
        <v>10.933407174225643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2058.48</v>
      </c>
      <c r="H43" s="166"/>
      <c r="I43" s="166"/>
      <c r="J43" s="166"/>
      <c r="K43" s="165">
        <v>22506.2</v>
      </c>
      <c r="L43" s="167"/>
      <c r="M43" s="165">
        <f ca="1">IF(ISNUMBER(INDIRECT("K" &amp; ROW())/INDIRECT("G" &amp; ROW())),INDIRECT("K" &amp; ROW())/INDIRECT("G" &amp; ROW()), " ")</f>
        <v>10.933407174225643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