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B34" i="8" l="1"/>
  <c r="M26" i="16"/>
  <c r="M27" i="16"/>
  <c r="M28" i="16"/>
  <c r="M29" i="16"/>
  <c r="M30" i="16"/>
  <c r="M32" i="16"/>
  <c r="M34" i="16"/>
  <c r="M35" i="16"/>
  <c r="M36" i="16"/>
  <c r="M37" i="16"/>
  <c r="M38" i="16"/>
  <c r="M39" i="16"/>
  <c r="M40" i="16"/>
  <c r="M41" i="16"/>
  <c r="M44" i="16"/>
  <c r="M45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77" i="8"/>
  <c r="K76" i="8"/>
  <c r="H77" i="8"/>
  <c r="H76" i="8"/>
  <c r="J14" i="16"/>
  <c r="G14" i="16"/>
  <c r="K30" i="8"/>
  <c r="H30" i="8"/>
  <c r="A18" i="16"/>
  <c r="M46" i="16"/>
  <c r="M50" i="16"/>
  <c r="M54" i="16"/>
  <c r="M58" i="16"/>
  <c r="M52" i="16"/>
  <c r="M49" i="16"/>
  <c r="M57" i="16"/>
  <c r="M47" i="16"/>
  <c r="M51" i="16"/>
  <c r="M55" i="16"/>
  <c r="M48" i="16"/>
  <c r="M56" i="16"/>
  <c r="M53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62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62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62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62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62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62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62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79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81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46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46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46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4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46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61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6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<sst xmlns="http://schemas.openxmlformats.org/spreadsheetml/2006/main" count="329" uniqueCount="221">
  <si>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</si>
  <si>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</si>
  <si>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</si>
  <si>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</si>
  <si>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</si>
  <si>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</si>
  <si>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</si>
  <si>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</si>
  <si>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</si>
  <si>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</si>
  <si>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</si>
  <si>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</si>
  <si>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</si>
  <si>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</si>
  <si>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</si>
  <si>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</si>
  <si>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</si>
  <si>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</si>
  <si>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</si>
  <si>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</si>
  <si>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</si>
  <si>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</si>
  <si>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</si>
  <si>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</si>
  <si>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</si>
  <si>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</si>
  <si>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</si>
  <si>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</si>
  <si>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</si>
  <si>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</si>
  <si>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</si>
  <si>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</si>
  <si>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</si>
  <si>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</si>
  <si>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</si>
  <si>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</si>
  <si>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</si>
  <si>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</si>
  <si>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</si>
  <si>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</si>
  <si>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</si>
  <si>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</si>
  <si>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</si>
  <si>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</si>
  <si>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</si>
  <si>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</si>
  <si>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</si>
  <si>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</si>
  <si>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</si>
  <si>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</si>
  <si>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</si>
  <si>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</si>
  <si>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</si>
  <si>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</si>
  <si>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</si>
  <si>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</si>
  <si>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</si>
  <si>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</si>
  <si>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</si>
  <si>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</si>
  <si>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</si>
  <si>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</si>
  <si>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</si>
  <si>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</si>
  <si>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03.12.2015</t>
  </si>
  <si>
    <t>01.01.2015</t>
  </si>
  <si>
    <t>31.01.2015</t>
  </si>
  <si>
    <t>на Пушкина 12 общ.</t>
  </si>
  <si>
    <t>Сдал:  _________________ //</t>
  </si>
  <si>
    <t>Принял:  _________________ //</t>
  </si>
  <si>
    <t>Раздел 1. ЯНВАРЬ</t>
  </si>
  <si>
    <t>ТЕРр65-23-2
Слив и наполнение водой системы отопления: с осмотром системы
1000 м3 объема здания
НР 63%=74%*0.85 от ФОТ
СП 40%=50%*0.8 от ФОТ</t>
  </si>
  <si>
    <t>0,12
63
40</t>
  </si>
  <si>
    <t>2
1
1</t>
  </si>
  <si>
    <t>20
13
8</t>
  </si>
  <si>
    <t>Р</t>
  </si>
  <si>
    <t>ремонт отопления</t>
  </si>
  <si>
    <t>ТЕРр65-5-1
Смена вентилей и клапанов обратных муфтовых диаметром: до 20 мм
100 шт.
НР 88%=103%*0.85 от ФОТ
СП 48%=60%*0.8 от ФОТ</t>
  </si>
  <si>
    <t>1
88
48</t>
  </si>
  <si>
    <t>929,07
_____
76,36</t>
  </si>
  <si>
    <t>1011
957
557</t>
  </si>
  <si>
    <t>929
_____
77</t>
  </si>
  <si>
    <t>11492
9809
5351</t>
  </si>
  <si>
    <t>11147
_____
316</t>
  </si>
  <si>
    <t>ТСЦ-302-1831
Кран шаровой муфтовый 11Б27П1, диаметром: 15 мм
шт.</t>
  </si>
  <si>
    <t xml:space="preserve">
_____
29,3</t>
  </si>
  <si>
    <t xml:space="preserve">
_____
29</t>
  </si>
  <si>
    <t xml:space="preserve">
_____
82</t>
  </si>
  <si>
    <t>М</t>
  </si>
  <si>
    <t>Раздел 2. АПРЕЛЬ</t>
  </si>
  <si>
    <t>кв.1</t>
  </si>
  <si>
    <t>дом</t>
  </si>
  <si>
    <t>1,2
63
40</t>
  </si>
  <si>
    <t>16
12
8</t>
  </si>
  <si>
    <t>197
124
79</t>
  </si>
  <si>
    <t>Раздел 3. МАЙ</t>
  </si>
  <si>
    <t>кв.11</t>
  </si>
  <si>
    <t>0,0756
63
40</t>
  </si>
  <si>
    <t>1
1
1</t>
  </si>
  <si>
    <t>12
8
5</t>
  </si>
  <si>
    <t>кв.8</t>
  </si>
  <si>
    <t>ТЕРр65-6-26
Регулировка смывного бачка
100 приборов
НР 88%=103%*0.85 от ФОТ
СП 48%=60%*0.8 от ФОТ</t>
  </si>
  <si>
    <t>0,01
88
48</t>
  </si>
  <si>
    <t>3
3
2</t>
  </si>
  <si>
    <t>38
33
18</t>
  </si>
  <si>
    <t>Раздел 4. АВГУСТ</t>
  </si>
  <si>
    <t>кв.9</t>
  </si>
  <si>
    <t>ТЕРр65-16-1
Смена сгонов у трубопроводов диаметром: до 20 мм
100 сгонов
НР 88%=103%*0.85 от ФОТ
СП 48%=60%*0.8 от ФОТ</t>
  </si>
  <si>
    <t>0,02
88
48</t>
  </si>
  <si>
    <t>345,26
_____
1904,31</t>
  </si>
  <si>
    <t>0,67
_____
0,28</t>
  </si>
  <si>
    <t>45
7
4</t>
  </si>
  <si>
    <t>7
_____
38</t>
  </si>
  <si>
    <t>169
73
40</t>
  </si>
  <si>
    <t>83
_____
86</t>
  </si>
  <si>
    <t>Раздел 5. СЕНТЯБРЬ</t>
  </si>
  <si>
    <t>ТЕРр65-10-1
Очистка канализационной сети: внутренней
100 м трубопровода
НР 88%=103%*0.85 от ФОТ
СП 48%=60%*0.8 от ФОТ</t>
  </si>
  <si>
    <t>0,04
88
48</t>
  </si>
  <si>
    <t>332,63
_____
174,41</t>
  </si>
  <si>
    <t>13
_____
7</t>
  </si>
  <si>
    <t>188
141
77</t>
  </si>
  <si>
    <t>160
_____
28</t>
  </si>
  <si>
    <t>Итого прямые затраты по акту</t>
  </si>
  <si>
    <t>975
_____
151</t>
  </si>
  <si>
    <t>11697
_____
512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</si>
  <si>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</si>
  <si>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</si>
  <si>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</si>
  <si>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</si>
  <si>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</si>
  <si>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</si>
  <si>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</si>
  <si>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демонтаж и разборка (ремонтно-строительные)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</si>
  <si>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</si>
  <si>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</si>
  <si>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</si>
  <si>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</si>
  <si>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</si>
  <si>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</si>
  <si>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</si>
  <si>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1-2-5</t>
  </si>
  <si>
    <t>Затраты труда рабочих (ср 2,5)</t>
  </si>
  <si>
    <t xml:space="preserve">чел.час
</t>
  </si>
  <si>
    <t xml:space="preserve">10,33
</t>
  </si>
  <si>
    <t xml:space="preserve">124,05
</t>
  </si>
  <si>
    <t>1-3-0</t>
  </si>
  <si>
    <t>Затраты труда рабочих (ср 3)</t>
  </si>
  <si>
    <t xml:space="preserve">10,78
</t>
  </si>
  <si>
    <t xml:space="preserve">129,45
</t>
  </si>
  <si>
    <t>1-3-5</t>
  </si>
  <si>
    <t>Затраты труда рабочих (ср 3,5)</t>
  </si>
  <si>
    <t xml:space="preserve">11,47
</t>
  </si>
  <si>
    <t xml:space="preserve">137,62
</t>
  </si>
  <si>
    <t>1-3-8</t>
  </si>
  <si>
    <t>Затраты труда рабочих (ср 3,8)</t>
  </si>
  <si>
    <t xml:space="preserve">11,89
</t>
  </si>
  <si>
    <t xml:space="preserve">142,73
</t>
  </si>
  <si>
    <t>1-3-9</t>
  </si>
  <si>
    <t>Затраты труда рабочих (ср 3,9)</t>
  </si>
  <si>
    <t xml:space="preserve">12,03
</t>
  </si>
  <si>
    <t xml:space="preserve">144,33
</t>
  </si>
  <si>
    <t xml:space="preserve">                  Машины и механизмы</t>
  </si>
  <si>
    <t>Автомобили бортовые, грузоподъемность: до 5 т</t>
  </si>
  <si>
    <t xml:space="preserve">маш.-ч
</t>
  </si>
  <si>
    <t xml:space="preserve">103,2
</t>
  </si>
  <si>
    <t xml:space="preserve">587
</t>
  </si>
  <si>
    <t>МТРиЭ ЧО, Пост. № 19/1</t>
  </si>
  <si>
    <t xml:space="preserve">                  Материалы</t>
  </si>
  <si>
    <t>101-0388</t>
  </si>
  <si>
    <t>Краски масляные земляные марки: МА-0115 мумия, сурик железный</t>
  </si>
  <si>
    <t xml:space="preserve">т
</t>
  </si>
  <si>
    <t xml:space="preserve">18320
</t>
  </si>
  <si>
    <t xml:space="preserve">64551,37
</t>
  </si>
  <si>
    <t>Среднее (14.01.051,14.01.826)</t>
  </si>
  <si>
    <t>101-0628</t>
  </si>
  <si>
    <t>Олифа комбинированная, марки: К-3</t>
  </si>
  <si>
    <t xml:space="preserve">30040
</t>
  </si>
  <si>
    <t xml:space="preserve">87507,84
</t>
  </si>
  <si>
    <t>МТРиЭ ЧО, Пост.от 14.05.2015 г. №19/1, п.376</t>
  </si>
  <si>
    <t>101-1669</t>
  </si>
  <si>
    <t>Очес льняной</t>
  </si>
  <si>
    <t xml:space="preserve">кг
</t>
  </si>
  <si>
    <t xml:space="preserve">42,4
</t>
  </si>
  <si>
    <t xml:space="preserve">233,71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</si>
  <si>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</si>
  <si>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</si>
  <si>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</si>
  <si>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</si>
  <si>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122,02
</t>
  </si>
  <si>
    <t>Среднее (11.06.409,11.06.413,11.06.412,11.06.410,11.06.420)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</si>
  <si>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</si>
  <si>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</si>
  <si>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</si>
  <si>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57244,74
</t>
  </si>
  <si>
    <t>К=1,1 МТРиЭ ЧО, Пост.от 14.05.2015 г. №19/1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</si>
  <si>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</si>
  <si>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</si>
  <si>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</si>
  <si>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</si>
  <si>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41,71
</t>
  </si>
  <si>
    <t>20.06.962.2+20.06.160.2+20.06.163.2</t>
  </si>
  <si>
    <t>411-0001</t>
  </si>
  <si>
    <t>Вода</t>
  </si>
  <si>
    <t xml:space="preserve">м3
</t>
  </si>
  <si>
    <t xml:space="preserve">3,11
</t>
  </si>
  <si>
    <t xml:space="preserve">22,77
</t>
  </si>
  <si>
    <t>Среднее (26.01.015, 26.01.017)</t>
  </si>
  <si>
    <t>ТСЦ-302-1831</t>
  </si>
  <si>
    <t>Кран шаровой муфтовый 11Б27П1, диаметром: 15 мм</t>
  </si>
  <si>
    <t xml:space="preserve">29,3
</t>
  </si>
  <si>
    <t xml:space="preserve">82,21
</t>
  </si>
  <si>
    <t xml:space="preserve">          Неучтенные ресурсы</t>
  </si>
  <si>
    <t>103-9140</t>
  </si>
  <si>
    <t>Арматура муфтовая</t>
  </si>
  <si>
    <t xml:space="preserve">
</t>
  </si>
  <si>
    <t>509-9899</t>
  </si>
  <si>
    <t>Строительный мусор и масса возвратных материалов</t>
  </si>
  <si>
    <t xml:space="preserve"> </t>
  </si>
  <si>
    <t>Объект : ул.Пушкина дом№12 (общ.)</t>
  </si>
  <si>
    <t>на Ремонт и содержание</t>
  </si>
  <si>
    <t>О ПРИЕМКЕ ВЫПОЛНЕННЫХ РАБОТ за Январь-сентябрь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</si>
</sst>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95"/>
  <sheetViews>
    <sheetView showGridLines="0" tabSelected="1" topLeftCell="A61" workbookViewId="0">
      <selection activeCell="C78" sqref="C78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63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218</v>
      </c>
      <c r="D13" s="21"/>
      <c r="E13" s="15"/>
      <c r="F13" s="15"/>
      <c r="G13" s="15"/>
      <c r="H13" s="16"/>
      <c r="I13" s="16"/>
      <c r="J13" s="15"/>
      <c r="K13" s="18" t="s">
        <v>54</v>
      </c>
      <c r="L13" s="20" t="s">
        <v>55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56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85.2</v>
      </c>
      <c r="X14" s="27">
        <v>85.2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57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64</v>
      </c>
      <c r="K19" s="108"/>
      <c r="L19" s="2" t="s">
        <v>65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170">
        <v>42277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220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219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2786.58/1000</f>
        <v>2.7865799999999998</v>
      </c>
      <c r="I27" s="85"/>
      <c r="J27" s="35" t="s">
        <v>5</v>
      </c>
      <c r="K27" s="86">
        <f>28620.52/1000</f>
        <v>28.620519999999999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8.5199999999999998E-2</v>
      </c>
      <c r="I30" s="85"/>
      <c r="J30" s="35" t="s">
        <v>7</v>
      </c>
      <c r="K30" s="86">
        <f>(X14+X15)/1000</f>
        <v>8.5199999999999998E-2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975</v>
      </c>
      <c r="Z30" s="71">
        <v>998</v>
      </c>
      <c r="AA30" s="71">
        <v>583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975/1000</f>
        <v>0.97499999999999998</v>
      </c>
      <c r="I31" s="85"/>
      <c r="J31" s="35" t="s">
        <v>5</v>
      </c>
      <c r="K31" s="86">
        <f>11697/1000</f>
        <v>11.696999999999999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11697</v>
      </c>
      <c r="Z31" s="72">
        <v>10226</v>
      </c>
      <c r="AA31" s="72">
        <v>5593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2 кв.2015г."</f>
        <v>Составлена в базисных ценах на 01.2000 г. и текущих ценах на 2 кв.2015г.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58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59</v>
      </c>
      <c r="B37" s="96" t="s">
        <v>60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70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71</v>
      </c>
      <c r="D41" s="133" t="s">
        <v>72</v>
      </c>
      <c r="E41" s="134">
        <v>13.69</v>
      </c>
      <c r="F41" s="135">
        <v>13.69</v>
      </c>
      <c r="G41" s="134"/>
      <c r="H41" s="134" t="s">
        <v>73</v>
      </c>
      <c r="I41" s="134">
        <v>2</v>
      </c>
      <c r="J41" s="134"/>
      <c r="K41" s="134" t="s">
        <v>74</v>
      </c>
      <c r="L41" s="135">
        <v>20</v>
      </c>
      <c r="M41" s="135"/>
      <c r="N41" s="135" t="s">
        <v>75</v>
      </c>
      <c r="O41" s="135"/>
      <c r="P41" s="135"/>
      <c r="Q41" s="135"/>
      <c r="R41" s="135"/>
      <c r="S41" s="135"/>
      <c r="T41" s="135"/>
      <c r="U41" s="135"/>
      <c r="V41" s="135"/>
    </row>
    <row r="42" spans="1:22" ht="18.45" customHeight="1" x14ac:dyDescent="0.25">
      <c r="A42" s="136" t="s">
        <v>76</v>
      </c>
      <c r="B42" s="137"/>
      <c r="C42" s="137"/>
      <c r="D42" s="137"/>
      <c r="E42" s="137"/>
      <c r="F42" s="137"/>
      <c r="G42" s="137"/>
      <c r="H42" s="137"/>
      <c r="I42" s="137"/>
      <c r="J42" s="137"/>
      <c r="K42" s="137"/>
      <c r="L42" s="137"/>
      <c r="M42" s="137"/>
      <c r="N42" s="137"/>
      <c r="O42" s="137"/>
      <c r="P42" s="137"/>
      <c r="Q42" s="137"/>
      <c r="R42" s="137"/>
      <c r="S42" s="137"/>
      <c r="T42" s="137"/>
      <c r="U42" s="137"/>
      <c r="V42" s="137"/>
    </row>
    <row r="43" spans="1:22" ht="68.400000000000006" x14ac:dyDescent="0.25">
      <c r="A43" s="130">
        <v>2</v>
      </c>
      <c r="B43" s="131">
        <v>2</v>
      </c>
      <c r="C43" s="132" t="s">
        <v>71</v>
      </c>
      <c r="D43" s="133" t="s">
        <v>72</v>
      </c>
      <c r="E43" s="134">
        <v>13.69</v>
      </c>
      <c r="F43" s="135">
        <v>13.69</v>
      </c>
      <c r="G43" s="134"/>
      <c r="H43" s="134" t="s">
        <v>73</v>
      </c>
      <c r="I43" s="134">
        <v>2</v>
      </c>
      <c r="J43" s="134"/>
      <c r="K43" s="134" t="s">
        <v>74</v>
      </c>
      <c r="L43" s="135">
        <v>20</v>
      </c>
      <c r="M43" s="135"/>
      <c r="N43" s="135" t="s">
        <v>75</v>
      </c>
      <c r="O43" s="135"/>
      <c r="P43" s="135"/>
      <c r="Q43" s="135"/>
      <c r="R43" s="135"/>
      <c r="S43" s="135"/>
      <c r="T43" s="135"/>
      <c r="U43" s="135"/>
      <c r="V43" s="135"/>
    </row>
    <row r="44" spans="1:22" ht="68.400000000000006" x14ac:dyDescent="0.25">
      <c r="A44" s="130">
        <v>3</v>
      </c>
      <c r="B44" s="131">
        <v>3</v>
      </c>
      <c r="C44" s="132" t="s">
        <v>77</v>
      </c>
      <c r="D44" s="133" t="s">
        <v>78</v>
      </c>
      <c r="E44" s="134">
        <v>1010.59</v>
      </c>
      <c r="F44" s="135" t="s">
        <v>79</v>
      </c>
      <c r="G44" s="134">
        <v>5.16</v>
      </c>
      <c r="H44" s="134" t="s">
        <v>80</v>
      </c>
      <c r="I44" s="134" t="s">
        <v>81</v>
      </c>
      <c r="J44" s="134">
        <v>5</v>
      </c>
      <c r="K44" s="134" t="s">
        <v>82</v>
      </c>
      <c r="L44" s="135" t="s">
        <v>83</v>
      </c>
      <c r="M44" s="135"/>
      <c r="N44" s="135" t="s">
        <v>75</v>
      </c>
      <c r="O44" s="135"/>
      <c r="P44" s="135"/>
      <c r="Q44" s="135"/>
      <c r="R44" s="135"/>
      <c r="S44" s="135"/>
      <c r="T44" s="135"/>
      <c r="U44" s="135"/>
      <c r="V44" s="135">
        <v>29</v>
      </c>
    </row>
    <row r="45" spans="1:22" ht="45.6" x14ac:dyDescent="0.25">
      <c r="A45" s="138">
        <v>4</v>
      </c>
      <c r="B45" s="139">
        <v>4</v>
      </c>
      <c r="C45" s="140" t="s">
        <v>84</v>
      </c>
      <c r="D45" s="141" t="s">
        <v>78</v>
      </c>
      <c r="E45" s="142">
        <v>29.3</v>
      </c>
      <c r="F45" s="143" t="s">
        <v>85</v>
      </c>
      <c r="G45" s="142"/>
      <c r="H45" s="142">
        <v>29</v>
      </c>
      <c r="I45" s="142" t="s">
        <v>86</v>
      </c>
      <c r="J45" s="142"/>
      <c r="K45" s="142">
        <v>82</v>
      </c>
      <c r="L45" s="143" t="s">
        <v>87</v>
      </c>
      <c r="M45" s="143"/>
      <c r="N45" s="143" t="s">
        <v>88</v>
      </c>
      <c r="O45" s="143"/>
      <c r="P45" s="143"/>
      <c r="Q45" s="143"/>
      <c r="R45" s="143"/>
      <c r="S45" s="143"/>
      <c r="T45" s="143"/>
      <c r="U45" s="143"/>
      <c r="V45" s="143"/>
    </row>
    <row r="46" spans="1:22" ht="19.350000000000001" customHeight="1" x14ac:dyDescent="0.25">
      <c r="A46" s="128" t="s">
        <v>89</v>
      </c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</row>
    <row r="47" spans="1:22" ht="18.45" customHeight="1" x14ac:dyDescent="0.25">
      <c r="A47" s="136" t="s">
        <v>90</v>
      </c>
      <c r="B47" s="137"/>
      <c r="C47" s="137"/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7"/>
      <c r="P47" s="137"/>
      <c r="Q47" s="137"/>
      <c r="R47" s="137"/>
      <c r="S47" s="137"/>
      <c r="T47" s="137"/>
      <c r="U47" s="137"/>
      <c r="V47" s="137"/>
    </row>
    <row r="48" spans="1:22" ht="68.400000000000006" x14ac:dyDescent="0.25">
      <c r="A48" s="130">
        <v>5</v>
      </c>
      <c r="B48" s="131">
        <v>5</v>
      </c>
      <c r="C48" s="132" t="s">
        <v>71</v>
      </c>
      <c r="D48" s="133" t="s">
        <v>72</v>
      </c>
      <c r="E48" s="134">
        <v>13.69</v>
      </c>
      <c r="F48" s="135">
        <v>13.69</v>
      </c>
      <c r="G48" s="134"/>
      <c r="H48" s="134" t="s">
        <v>73</v>
      </c>
      <c r="I48" s="134">
        <v>2</v>
      </c>
      <c r="J48" s="134"/>
      <c r="K48" s="134" t="s">
        <v>74</v>
      </c>
      <c r="L48" s="135">
        <v>20</v>
      </c>
      <c r="M48" s="135"/>
      <c r="N48" s="135" t="s">
        <v>75</v>
      </c>
      <c r="O48" s="135"/>
      <c r="P48" s="135"/>
      <c r="Q48" s="135"/>
      <c r="R48" s="135"/>
      <c r="S48" s="135"/>
      <c r="T48" s="135"/>
      <c r="U48" s="135"/>
      <c r="V48" s="135"/>
    </row>
    <row r="49" spans="1:22" ht="18.45" customHeight="1" x14ac:dyDescent="0.25">
      <c r="A49" s="136" t="s">
        <v>91</v>
      </c>
      <c r="B49" s="137"/>
      <c r="C49" s="137"/>
      <c r="D49" s="137"/>
      <c r="E49" s="137"/>
      <c r="F49" s="137"/>
      <c r="G49" s="137"/>
      <c r="H49" s="137"/>
      <c r="I49" s="137"/>
      <c r="J49" s="137"/>
      <c r="K49" s="137"/>
      <c r="L49" s="137"/>
      <c r="M49" s="137"/>
      <c r="N49" s="137"/>
      <c r="O49" s="137"/>
      <c r="P49" s="137"/>
      <c r="Q49" s="137"/>
      <c r="R49" s="137"/>
      <c r="S49" s="137"/>
      <c r="T49" s="137"/>
      <c r="U49" s="137"/>
      <c r="V49" s="137"/>
    </row>
    <row r="50" spans="1:22" ht="68.400000000000006" x14ac:dyDescent="0.25">
      <c r="A50" s="138">
        <v>6</v>
      </c>
      <c r="B50" s="139">
        <v>6</v>
      </c>
      <c r="C50" s="140" t="s">
        <v>71</v>
      </c>
      <c r="D50" s="141" t="s">
        <v>92</v>
      </c>
      <c r="E50" s="142">
        <v>13.69</v>
      </c>
      <c r="F50" s="143">
        <v>13.69</v>
      </c>
      <c r="G50" s="142"/>
      <c r="H50" s="142" t="s">
        <v>93</v>
      </c>
      <c r="I50" s="142">
        <v>16</v>
      </c>
      <c r="J50" s="142"/>
      <c r="K50" s="142" t="s">
        <v>94</v>
      </c>
      <c r="L50" s="143">
        <v>197</v>
      </c>
      <c r="M50" s="143"/>
      <c r="N50" s="143" t="s">
        <v>75</v>
      </c>
      <c r="O50" s="143"/>
      <c r="P50" s="143"/>
      <c r="Q50" s="143"/>
      <c r="R50" s="143"/>
      <c r="S50" s="143"/>
      <c r="T50" s="143"/>
      <c r="U50" s="143"/>
      <c r="V50" s="143"/>
    </row>
    <row r="51" spans="1:22" ht="19.350000000000001" customHeight="1" x14ac:dyDescent="0.25">
      <c r="A51" s="128" t="s">
        <v>95</v>
      </c>
      <c r="B51" s="129"/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</row>
    <row r="52" spans="1:22" ht="18.45" customHeight="1" x14ac:dyDescent="0.25">
      <c r="A52" s="136" t="s">
        <v>96</v>
      </c>
      <c r="B52" s="137"/>
      <c r="C52" s="137"/>
      <c r="D52" s="137"/>
      <c r="E52" s="137"/>
      <c r="F52" s="137"/>
      <c r="G52" s="137"/>
      <c r="H52" s="137"/>
      <c r="I52" s="137"/>
      <c r="J52" s="137"/>
      <c r="K52" s="137"/>
      <c r="L52" s="137"/>
      <c r="M52" s="137"/>
      <c r="N52" s="137"/>
      <c r="O52" s="137"/>
      <c r="P52" s="137"/>
      <c r="Q52" s="137"/>
      <c r="R52" s="137"/>
      <c r="S52" s="137"/>
      <c r="T52" s="137"/>
      <c r="U52" s="137"/>
      <c r="V52" s="137"/>
    </row>
    <row r="53" spans="1:22" ht="68.400000000000006" x14ac:dyDescent="0.25">
      <c r="A53" s="130">
        <v>7</v>
      </c>
      <c r="B53" s="131">
        <v>7</v>
      </c>
      <c r="C53" s="132" t="s">
        <v>71</v>
      </c>
      <c r="D53" s="133" t="s">
        <v>97</v>
      </c>
      <c r="E53" s="134">
        <v>13.69</v>
      </c>
      <c r="F53" s="135">
        <v>13.69</v>
      </c>
      <c r="G53" s="134"/>
      <c r="H53" s="134" t="s">
        <v>98</v>
      </c>
      <c r="I53" s="134">
        <v>1</v>
      </c>
      <c r="J53" s="134"/>
      <c r="K53" s="134" t="s">
        <v>99</v>
      </c>
      <c r="L53" s="135">
        <v>12</v>
      </c>
      <c r="M53" s="135"/>
      <c r="N53" s="135" t="s">
        <v>75</v>
      </c>
      <c r="O53" s="135"/>
      <c r="P53" s="135"/>
      <c r="Q53" s="135"/>
      <c r="R53" s="135"/>
      <c r="S53" s="135"/>
      <c r="T53" s="135"/>
      <c r="U53" s="135"/>
      <c r="V53" s="135"/>
    </row>
    <row r="54" spans="1:22" ht="18.45" customHeight="1" x14ac:dyDescent="0.25">
      <c r="A54" s="136" t="s">
        <v>100</v>
      </c>
      <c r="B54" s="137"/>
      <c r="C54" s="137"/>
      <c r="D54" s="137"/>
      <c r="E54" s="137"/>
      <c r="F54" s="137"/>
      <c r="G54" s="137"/>
      <c r="H54" s="137"/>
      <c r="I54" s="137"/>
      <c r="J54" s="137"/>
      <c r="K54" s="137"/>
      <c r="L54" s="137"/>
      <c r="M54" s="137"/>
      <c r="N54" s="137"/>
      <c r="O54" s="137"/>
      <c r="P54" s="137"/>
      <c r="Q54" s="137"/>
      <c r="R54" s="137"/>
      <c r="S54" s="137"/>
      <c r="T54" s="137"/>
      <c r="U54" s="137"/>
      <c r="V54" s="137"/>
    </row>
    <row r="55" spans="1:22" ht="57" x14ac:dyDescent="0.25">
      <c r="A55" s="138">
        <v>8</v>
      </c>
      <c r="B55" s="139">
        <v>8</v>
      </c>
      <c r="C55" s="140" t="s">
        <v>101</v>
      </c>
      <c r="D55" s="141" t="s">
        <v>102</v>
      </c>
      <c r="E55" s="142">
        <v>317.45999999999998</v>
      </c>
      <c r="F55" s="143">
        <v>317.45999999999998</v>
      </c>
      <c r="G55" s="142"/>
      <c r="H55" s="142" t="s">
        <v>103</v>
      </c>
      <c r="I55" s="142">
        <v>3</v>
      </c>
      <c r="J55" s="142"/>
      <c r="K55" s="142" t="s">
        <v>104</v>
      </c>
      <c r="L55" s="143">
        <v>38</v>
      </c>
      <c r="M55" s="143"/>
      <c r="N55" s="143" t="s">
        <v>75</v>
      </c>
      <c r="O55" s="143"/>
      <c r="P55" s="143"/>
      <c r="Q55" s="143"/>
      <c r="R55" s="143"/>
      <c r="S55" s="143"/>
      <c r="T55" s="143"/>
      <c r="U55" s="143"/>
      <c r="V55" s="143"/>
    </row>
    <row r="56" spans="1:22" ht="19.350000000000001" customHeight="1" x14ac:dyDescent="0.25">
      <c r="A56" s="128" t="s">
        <v>105</v>
      </c>
      <c r="B56" s="129"/>
      <c r="C56" s="129"/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</row>
    <row r="57" spans="1:22" ht="18.45" customHeight="1" x14ac:dyDescent="0.25">
      <c r="A57" s="136" t="s">
        <v>106</v>
      </c>
      <c r="B57" s="137"/>
      <c r="C57" s="137"/>
      <c r="D57" s="137"/>
      <c r="E57" s="137"/>
      <c r="F57" s="137"/>
      <c r="G57" s="137"/>
      <c r="H57" s="137"/>
      <c r="I57" s="137"/>
      <c r="J57" s="137"/>
      <c r="K57" s="137"/>
      <c r="L57" s="137"/>
      <c r="M57" s="137"/>
      <c r="N57" s="137"/>
      <c r="O57" s="137"/>
      <c r="P57" s="137"/>
      <c r="Q57" s="137"/>
      <c r="R57" s="137"/>
      <c r="S57" s="137"/>
      <c r="T57" s="137"/>
      <c r="U57" s="137"/>
      <c r="V57" s="137"/>
    </row>
    <row r="58" spans="1:22" ht="68.400000000000006" x14ac:dyDescent="0.25">
      <c r="A58" s="138">
        <v>9</v>
      </c>
      <c r="B58" s="139">
        <v>9</v>
      </c>
      <c r="C58" s="140" t="s">
        <v>107</v>
      </c>
      <c r="D58" s="141" t="s">
        <v>108</v>
      </c>
      <c r="E58" s="142">
        <v>2250.2399999999998</v>
      </c>
      <c r="F58" s="143" t="s">
        <v>109</v>
      </c>
      <c r="G58" s="142" t="s">
        <v>110</v>
      </c>
      <c r="H58" s="142" t="s">
        <v>111</v>
      </c>
      <c r="I58" s="142" t="s">
        <v>112</v>
      </c>
      <c r="J58" s="142"/>
      <c r="K58" s="142" t="s">
        <v>113</v>
      </c>
      <c r="L58" s="143" t="s">
        <v>114</v>
      </c>
      <c r="M58" s="143"/>
      <c r="N58" s="143" t="s">
        <v>75</v>
      </c>
      <c r="O58" s="143"/>
      <c r="P58" s="143"/>
      <c r="Q58" s="143"/>
      <c r="R58" s="143"/>
      <c r="S58" s="143"/>
      <c r="T58" s="143"/>
      <c r="U58" s="143"/>
      <c r="V58" s="143"/>
    </row>
    <row r="59" spans="1:22" ht="19.350000000000001" customHeight="1" x14ac:dyDescent="0.25">
      <c r="A59" s="128" t="s">
        <v>115</v>
      </c>
      <c r="B59" s="129"/>
      <c r="C59" s="129"/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</row>
    <row r="60" spans="1:22" ht="18.45" customHeight="1" x14ac:dyDescent="0.25">
      <c r="A60" s="136" t="s">
        <v>90</v>
      </c>
      <c r="B60" s="137"/>
      <c r="C60" s="137"/>
      <c r="D60" s="137"/>
      <c r="E60" s="137"/>
      <c r="F60" s="137"/>
      <c r="G60" s="137"/>
      <c r="H60" s="137"/>
      <c r="I60" s="137"/>
      <c r="J60" s="137"/>
      <c r="K60" s="137"/>
      <c r="L60" s="137"/>
      <c r="M60" s="137"/>
      <c r="N60" s="137"/>
      <c r="O60" s="137"/>
      <c r="P60" s="137"/>
      <c r="Q60" s="137"/>
      <c r="R60" s="137"/>
      <c r="S60" s="137"/>
      <c r="T60" s="137"/>
      <c r="U60" s="137"/>
      <c r="V60" s="137"/>
    </row>
    <row r="61" spans="1:22" ht="57" x14ac:dyDescent="0.25">
      <c r="A61" s="138">
        <v>10</v>
      </c>
      <c r="B61" s="139">
        <v>10</v>
      </c>
      <c r="C61" s="140" t="s">
        <v>116</v>
      </c>
      <c r="D61" s="141" t="s">
        <v>117</v>
      </c>
      <c r="E61" s="142">
        <v>508.07</v>
      </c>
      <c r="F61" s="143" t="s">
        <v>118</v>
      </c>
      <c r="G61" s="142">
        <v>1.03</v>
      </c>
      <c r="H61" s="142" t="s">
        <v>74</v>
      </c>
      <c r="I61" s="142" t="s">
        <v>119</v>
      </c>
      <c r="J61" s="142"/>
      <c r="K61" s="142" t="s">
        <v>120</v>
      </c>
      <c r="L61" s="143" t="s">
        <v>121</v>
      </c>
      <c r="M61" s="143"/>
      <c r="N61" s="143" t="s">
        <v>75</v>
      </c>
      <c r="O61" s="143"/>
      <c r="P61" s="143"/>
      <c r="Q61" s="143"/>
      <c r="R61" s="143"/>
      <c r="S61" s="143"/>
      <c r="T61" s="143"/>
      <c r="U61" s="143"/>
      <c r="V61" s="143"/>
    </row>
    <row r="62" spans="1:22" ht="34.200000000000003" x14ac:dyDescent="0.25">
      <c r="A62" s="144" t="s">
        <v>122</v>
      </c>
      <c r="B62" s="145"/>
      <c r="C62" s="145"/>
      <c r="D62" s="145"/>
      <c r="E62" s="145"/>
      <c r="F62" s="145"/>
      <c r="G62" s="145"/>
      <c r="H62" s="146">
        <v>1131</v>
      </c>
      <c r="I62" s="146" t="s">
        <v>123</v>
      </c>
      <c r="J62" s="146">
        <v>5</v>
      </c>
      <c r="K62" s="146">
        <v>12238</v>
      </c>
      <c r="L62" s="146" t="s">
        <v>124</v>
      </c>
      <c r="M62" s="146"/>
      <c r="N62" s="146"/>
      <c r="O62" s="146"/>
      <c r="P62" s="146"/>
      <c r="Q62" s="146"/>
      <c r="R62" s="146"/>
      <c r="S62" s="146"/>
      <c r="T62" s="146"/>
      <c r="U62" s="146"/>
      <c r="V62" s="146">
        <v>29</v>
      </c>
    </row>
    <row r="63" spans="1:22" x14ac:dyDescent="0.25">
      <c r="A63" s="144" t="s">
        <v>125</v>
      </c>
      <c r="B63" s="145"/>
      <c r="C63" s="145"/>
      <c r="D63" s="145"/>
      <c r="E63" s="145"/>
      <c r="F63" s="145"/>
      <c r="G63" s="145"/>
      <c r="H63" s="146"/>
      <c r="I63" s="146"/>
      <c r="J63" s="146"/>
      <c r="K63" s="146"/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</row>
    <row r="64" spans="1:22" x14ac:dyDescent="0.25">
      <c r="A64" s="144" t="s">
        <v>126</v>
      </c>
      <c r="B64" s="145"/>
      <c r="C64" s="145"/>
      <c r="D64" s="145"/>
      <c r="E64" s="145"/>
      <c r="F64" s="145"/>
      <c r="G64" s="145"/>
      <c r="H64" s="146">
        <v>975</v>
      </c>
      <c r="I64" s="146"/>
      <c r="J64" s="146"/>
      <c r="K64" s="146">
        <v>11697</v>
      </c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</row>
    <row r="65" spans="1:22" x14ac:dyDescent="0.25">
      <c r="A65" s="144" t="s">
        <v>127</v>
      </c>
      <c r="B65" s="145"/>
      <c r="C65" s="145"/>
      <c r="D65" s="145"/>
      <c r="E65" s="145"/>
      <c r="F65" s="145"/>
      <c r="G65" s="145"/>
      <c r="H65" s="146">
        <v>151</v>
      </c>
      <c r="I65" s="146"/>
      <c r="J65" s="146"/>
      <c r="K65" s="146">
        <v>512</v>
      </c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</row>
    <row r="66" spans="1:22" x14ac:dyDescent="0.25">
      <c r="A66" s="144" t="s">
        <v>128</v>
      </c>
      <c r="B66" s="145"/>
      <c r="C66" s="145"/>
      <c r="D66" s="145"/>
      <c r="E66" s="145"/>
      <c r="F66" s="145"/>
      <c r="G66" s="145"/>
      <c r="H66" s="146">
        <v>5</v>
      </c>
      <c r="I66" s="146"/>
      <c r="J66" s="146"/>
      <c r="K66" s="146">
        <v>29</v>
      </c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</row>
    <row r="67" spans="1:22" x14ac:dyDescent="0.25">
      <c r="A67" s="147" t="s">
        <v>129</v>
      </c>
      <c r="B67" s="148"/>
      <c r="C67" s="148"/>
      <c r="D67" s="148"/>
      <c r="E67" s="148"/>
      <c r="F67" s="148"/>
      <c r="G67" s="148"/>
      <c r="H67" s="149">
        <v>998</v>
      </c>
      <c r="I67" s="149"/>
      <c r="J67" s="149"/>
      <c r="K67" s="149">
        <v>10226</v>
      </c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</row>
    <row r="68" spans="1:22" x14ac:dyDescent="0.25">
      <c r="A68" s="147" t="s">
        <v>130</v>
      </c>
      <c r="B68" s="148"/>
      <c r="C68" s="148"/>
      <c r="D68" s="148"/>
      <c r="E68" s="148"/>
      <c r="F68" s="148"/>
      <c r="G68" s="148"/>
      <c r="H68" s="149">
        <v>583</v>
      </c>
      <c r="I68" s="149"/>
      <c r="J68" s="149"/>
      <c r="K68" s="149">
        <v>5593</v>
      </c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</row>
    <row r="69" spans="1:22" x14ac:dyDescent="0.25">
      <c r="A69" s="147" t="s">
        <v>131</v>
      </c>
      <c r="B69" s="148"/>
      <c r="C69" s="148"/>
      <c r="D69" s="148"/>
      <c r="E69" s="148"/>
      <c r="F69" s="148"/>
      <c r="G69" s="148"/>
      <c r="H69" s="149"/>
      <c r="I69" s="149"/>
      <c r="J69" s="149"/>
      <c r="K69" s="149"/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</row>
    <row r="70" spans="1:22" ht="30" hidden="1" customHeight="1" x14ac:dyDescent="0.25">
      <c r="A70" s="144" t="s">
        <v>132</v>
      </c>
      <c r="B70" s="145"/>
      <c r="C70" s="145"/>
      <c r="D70" s="145"/>
      <c r="E70" s="145"/>
      <c r="F70" s="145"/>
      <c r="G70" s="145"/>
      <c r="H70" s="146">
        <v>52</v>
      </c>
      <c r="I70" s="146"/>
      <c r="J70" s="146"/>
      <c r="K70" s="146">
        <v>546</v>
      </c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</row>
    <row r="71" spans="1:22" ht="30" hidden="1" customHeight="1" x14ac:dyDescent="0.25">
      <c r="A71" s="144" t="s">
        <v>133</v>
      </c>
      <c r="B71" s="145"/>
      <c r="C71" s="145"/>
      <c r="D71" s="145"/>
      <c r="E71" s="145"/>
      <c r="F71" s="145"/>
      <c r="G71" s="145"/>
      <c r="H71" s="146">
        <v>2660</v>
      </c>
      <c r="I71" s="146"/>
      <c r="J71" s="146"/>
      <c r="K71" s="146">
        <v>27511</v>
      </c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</row>
    <row r="72" spans="1:22" x14ac:dyDescent="0.25">
      <c r="A72" s="144" t="s">
        <v>134</v>
      </c>
      <c r="B72" s="145"/>
      <c r="C72" s="145"/>
      <c r="D72" s="145"/>
      <c r="E72" s="145"/>
      <c r="F72" s="145"/>
      <c r="G72" s="145"/>
      <c r="H72" s="146">
        <v>2712</v>
      </c>
      <c r="I72" s="146"/>
      <c r="J72" s="146"/>
      <c r="K72" s="146">
        <v>28057</v>
      </c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</row>
    <row r="73" spans="1:22" ht="16.8" customHeight="1" x14ac:dyDescent="0.25">
      <c r="A73" s="144" t="s">
        <v>135</v>
      </c>
      <c r="B73" s="145"/>
      <c r="C73" s="145"/>
      <c r="D73" s="145"/>
      <c r="E73" s="145"/>
      <c r="F73" s="145"/>
      <c r="G73" s="145"/>
      <c r="H73" s="146">
        <v>74.58</v>
      </c>
      <c r="I73" s="146"/>
      <c r="J73" s="146"/>
      <c r="K73" s="146">
        <v>563.52</v>
      </c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</row>
    <row r="74" spans="1:22" x14ac:dyDescent="0.25">
      <c r="A74" s="147" t="s">
        <v>136</v>
      </c>
      <c r="B74" s="148"/>
      <c r="C74" s="148"/>
      <c r="D74" s="148"/>
      <c r="E74" s="148"/>
      <c r="F74" s="148"/>
      <c r="G74" s="148"/>
      <c r="H74" s="149">
        <v>2786.58</v>
      </c>
      <c r="I74" s="149"/>
      <c r="J74" s="149"/>
      <c r="K74" s="149">
        <v>28620.52</v>
      </c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</row>
    <row r="75" spans="1:22" x14ac:dyDescent="0.25">
      <c r="A75" s="50"/>
      <c r="B75" s="39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</row>
    <row r="76" spans="1:22" x14ac:dyDescent="0.25">
      <c r="A76" s="50"/>
      <c r="B76" s="39"/>
      <c r="C76" s="73" t="s">
        <v>61</v>
      </c>
      <c r="D76" s="48"/>
      <c r="E76" s="48"/>
      <c r="F76" s="48"/>
      <c r="G76" s="48"/>
      <c r="H76" s="74">
        <f>IF(ISBLANK(Y30),"",ROUND(Z30/Y30,2)*100)</f>
        <v>102</v>
      </c>
      <c r="I76" s="48"/>
      <c r="J76" s="48"/>
      <c r="K76" s="74">
        <f>IF(ISBLANK(Y31),"",ROUND(Z31/Y31,2)*100)</f>
        <v>87</v>
      </c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</row>
    <row r="77" spans="1:22" x14ac:dyDescent="0.25">
      <c r="A77" s="50"/>
      <c r="B77" s="39"/>
      <c r="C77" s="73" t="s">
        <v>62</v>
      </c>
      <c r="D77" s="48"/>
      <c r="E77" s="48"/>
      <c r="F77" s="48"/>
      <c r="G77" s="48"/>
      <c r="H77" s="45">
        <f>IF(ISBLANK(Y30),"",ROUND(AA30/Y30,2)*100)</f>
        <v>60</v>
      </c>
      <c r="I77" s="48"/>
      <c r="J77" s="48"/>
      <c r="K77" s="45">
        <f>IF(ISBLANK(Y31),"",ROUND(AA31/Y31,2)*100)</f>
        <v>48</v>
      </c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</row>
    <row r="78" spans="1:22" x14ac:dyDescent="0.25">
      <c r="A78" s="28"/>
      <c r="B78" s="28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</row>
    <row r="79" spans="1:22" x14ac:dyDescent="0.25">
      <c r="B79" s="75" t="s">
        <v>68</v>
      </c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</row>
    <row r="80" spans="1:22" x14ac:dyDescent="0.25">
      <c r="B80" s="3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</row>
    <row r="81" spans="2:22" x14ac:dyDescent="0.25">
      <c r="B81" s="75" t="s">
        <v>69</v>
      </c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</row>
    <row r="82" spans="2:22" x14ac:dyDescent="0.25">
      <c r="B82" s="46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</row>
    <row r="84" spans="2:22" x14ac:dyDescent="0.25">
      <c r="C84" s="49"/>
      <c r="D84" s="49"/>
      <c r="E84" s="49"/>
      <c r="F84" s="49"/>
      <c r="G84" s="49"/>
    </row>
    <row r="85" spans="2:22" x14ac:dyDescent="0.25">
      <c r="C85" s="49"/>
      <c r="D85" s="49"/>
      <c r="E85" s="49"/>
      <c r="F85" s="49"/>
      <c r="G85" s="49"/>
    </row>
    <row r="86" spans="2:22" x14ac:dyDescent="0.25">
      <c r="C86" s="49"/>
      <c r="D86" s="49"/>
      <c r="E86" s="49"/>
      <c r="F86" s="49"/>
      <c r="G86" s="49"/>
    </row>
    <row r="87" spans="2:22" x14ac:dyDescent="0.25">
      <c r="C87" s="49"/>
      <c r="D87" s="49"/>
      <c r="E87" s="49"/>
      <c r="F87" s="49"/>
      <c r="G87" s="49"/>
    </row>
    <row r="88" spans="2:22" x14ac:dyDescent="0.25">
      <c r="C88" s="49"/>
      <c r="D88" s="49"/>
      <c r="E88" s="49"/>
      <c r="F88" s="49"/>
      <c r="G88" s="49"/>
    </row>
    <row r="89" spans="2:22" x14ac:dyDescent="0.25">
      <c r="C89" s="49"/>
      <c r="D89" s="49"/>
      <c r="E89" s="49"/>
      <c r="F89" s="49"/>
      <c r="G89" s="49"/>
    </row>
    <row r="90" spans="2:22" x14ac:dyDescent="0.25">
      <c r="C90" s="49"/>
      <c r="D90" s="49"/>
      <c r="E90" s="49"/>
      <c r="F90" s="49"/>
      <c r="G90" s="49"/>
    </row>
    <row r="91" spans="2:22" x14ac:dyDescent="0.25">
      <c r="C91" s="49"/>
      <c r="D91" s="49"/>
      <c r="E91" s="49"/>
      <c r="F91" s="49"/>
      <c r="G91" s="49"/>
    </row>
    <row r="92" spans="2:22" x14ac:dyDescent="0.25">
      <c r="C92" s="49"/>
      <c r="D92" s="49"/>
      <c r="E92" s="49"/>
      <c r="F92" s="49"/>
      <c r="G92" s="49"/>
    </row>
    <row r="93" spans="2:22" x14ac:dyDescent="0.25">
      <c r="C93" s="49"/>
      <c r="D93" s="49"/>
      <c r="E93" s="49"/>
      <c r="F93" s="49"/>
      <c r="G93" s="49"/>
    </row>
    <row r="94" spans="2:22" x14ac:dyDescent="0.25">
      <c r="C94" s="49"/>
      <c r="D94" s="49"/>
      <c r="E94" s="49"/>
      <c r="F94" s="49"/>
      <c r="G94" s="49"/>
    </row>
    <row r="95" spans="2:22" x14ac:dyDescent="0.25">
      <c r="C95" s="49"/>
      <c r="D95" s="49"/>
      <c r="E95" s="49"/>
      <c r="F95" s="49"/>
      <c r="G95" s="49"/>
    </row>
  </sheetData>
  <mergeCells count="57">
    <mergeCell ref="A74:G74"/>
    <mergeCell ref="A68:G68"/>
    <mergeCell ref="A69:G69"/>
    <mergeCell ref="A70:G70"/>
    <mergeCell ref="A71:G71"/>
    <mergeCell ref="A72:G72"/>
    <mergeCell ref="A73:G73"/>
    <mergeCell ref="A62:G62"/>
    <mergeCell ref="A63:G63"/>
    <mergeCell ref="A64:G64"/>
    <mergeCell ref="A65:G65"/>
    <mergeCell ref="A66:G66"/>
    <mergeCell ref="A67:G67"/>
    <mergeCell ref="A52:V52"/>
    <mergeCell ref="A54:V54"/>
    <mergeCell ref="A56:V56"/>
    <mergeCell ref="A57:V57"/>
    <mergeCell ref="A59:V59"/>
    <mergeCell ref="A60:V60"/>
    <mergeCell ref="A40:V40"/>
    <mergeCell ref="A42:V42"/>
    <mergeCell ref="A46:V46"/>
    <mergeCell ref="A47:V47"/>
    <mergeCell ref="A49:V49"/>
    <mergeCell ref="A51:V51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63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137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67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2786.58/1000</f>
        <v>2.7865799999999998</v>
      </c>
      <c r="H11" s="85"/>
      <c r="I11" s="55" t="s">
        <v>5</v>
      </c>
      <c r="J11" s="86">
        <f>28620.52/1000</f>
        <v>28.620519999999999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8.5199999999999998E-2</v>
      </c>
      <c r="H14" s="85"/>
      <c r="I14" s="55" t="s">
        <v>7</v>
      </c>
      <c r="J14" s="86">
        <f>(P14+P15)/1000</f>
        <v>8.5199999999999998E-2</v>
      </c>
      <c r="K14" s="87"/>
      <c r="L14" s="58">
        <v>975</v>
      </c>
      <c r="M14" s="35" t="s">
        <v>7</v>
      </c>
      <c r="N14" s="57"/>
      <c r="O14" s="26">
        <v>85.2</v>
      </c>
      <c r="P14" s="27">
        <v>85.2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975/1000</f>
        <v>0.97499999999999998</v>
      </c>
      <c r="H15" s="117"/>
      <c r="I15" s="55" t="s">
        <v>5</v>
      </c>
      <c r="J15" s="86">
        <f>11697/1000</f>
        <v>11.696999999999999</v>
      </c>
      <c r="K15" s="87"/>
      <c r="L15" s="59">
        <v>11697</v>
      </c>
      <c r="M15" s="35" t="s">
        <v>5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138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139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140</v>
      </c>
      <c r="C26" s="132" t="s">
        <v>141</v>
      </c>
      <c r="D26" s="154" t="s">
        <v>142</v>
      </c>
      <c r="E26" s="155">
        <v>1.29</v>
      </c>
      <c r="F26" s="134" t="s">
        <v>143</v>
      </c>
      <c r="G26" s="134">
        <v>13.33</v>
      </c>
      <c r="H26" s="156"/>
      <c r="I26" s="156"/>
      <c r="J26" s="134" t="s">
        <v>144</v>
      </c>
      <c r="K26" s="134">
        <v>160.02000000000001</v>
      </c>
      <c r="L26" s="157"/>
      <c r="M26" s="156">
        <f>IF(ISNUMBER(K26/G26),IF(NOT(K26/G26=0),K26/G26, " "), " ")</f>
        <v>12.004501125281321</v>
      </c>
      <c r="N26" s="154"/>
    </row>
    <row r="27" spans="1:23" s="29" customFormat="1" ht="22.8" x14ac:dyDescent="0.25">
      <c r="A27" s="152">
        <v>2</v>
      </c>
      <c r="B27" s="153" t="s">
        <v>145</v>
      </c>
      <c r="C27" s="132" t="s">
        <v>146</v>
      </c>
      <c r="D27" s="154" t="s">
        <v>142</v>
      </c>
      <c r="E27" s="155">
        <v>2.0699999999999998</v>
      </c>
      <c r="F27" s="134" t="s">
        <v>147</v>
      </c>
      <c r="G27" s="134">
        <v>22.33</v>
      </c>
      <c r="H27" s="156"/>
      <c r="I27" s="156"/>
      <c r="J27" s="134" t="s">
        <v>148</v>
      </c>
      <c r="K27" s="134">
        <v>267.97000000000003</v>
      </c>
      <c r="L27" s="157"/>
      <c r="M27" s="156">
        <f>IF(ISNUMBER(K27/G27),IF(NOT(K27/G27=0),K27/G27, " "), " ")</f>
        <v>12.000447828034037</v>
      </c>
      <c r="N27" s="154"/>
    </row>
    <row r="28" spans="1:23" s="29" customFormat="1" ht="22.8" x14ac:dyDescent="0.25">
      <c r="A28" s="152">
        <v>3</v>
      </c>
      <c r="B28" s="153" t="s">
        <v>149</v>
      </c>
      <c r="C28" s="132" t="s">
        <v>150</v>
      </c>
      <c r="D28" s="154" t="s">
        <v>142</v>
      </c>
      <c r="E28" s="155">
        <v>81</v>
      </c>
      <c r="F28" s="134" t="s">
        <v>151</v>
      </c>
      <c r="G28" s="134">
        <v>929.07</v>
      </c>
      <c r="H28" s="156"/>
      <c r="I28" s="156"/>
      <c r="J28" s="134" t="s">
        <v>152</v>
      </c>
      <c r="K28" s="134">
        <v>11147.22</v>
      </c>
      <c r="L28" s="157"/>
      <c r="M28" s="156">
        <f>IF(ISNUMBER(K28/G28),IF(NOT(K28/G28=0),K28/G28, " "), " ")</f>
        <v>11.998256320836965</v>
      </c>
      <c r="N28" s="154"/>
    </row>
    <row r="29" spans="1:23" s="29" customFormat="1" ht="22.8" x14ac:dyDescent="0.25">
      <c r="A29" s="152">
        <v>4</v>
      </c>
      <c r="B29" s="153" t="s">
        <v>153</v>
      </c>
      <c r="C29" s="132" t="s">
        <v>154</v>
      </c>
      <c r="D29" s="154" t="s">
        <v>142</v>
      </c>
      <c r="E29" s="155">
        <v>0.27</v>
      </c>
      <c r="F29" s="134" t="s">
        <v>155</v>
      </c>
      <c r="G29" s="134">
        <v>3.21</v>
      </c>
      <c r="H29" s="156"/>
      <c r="I29" s="156"/>
      <c r="J29" s="134" t="s">
        <v>156</v>
      </c>
      <c r="K29" s="134">
        <v>38.54</v>
      </c>
      <c r="L29" s="157"/>
      <c r="M29" s="156">
        <f>IF(ISNUMBER(K29/G29),IF(NOT(K29/G29=0),K29/G29, " "), " ")</f>
        <v>12.006230529595015</v>
      </c>
      <c r="N29" s="154"/>
    </row>
    <row r="30" spans="1:23" ht="22.8" x14ac:dyDescent="0.25">
      <c r="A30" s="152">
        <v>5</v>
      </c>
      <c r="B30" s="153" t="s">
        <v>157</v>
      </c>
      <c r="C30" s="132" t="s">
        <v>158</v>
      </c>
      <c r="D30" s="154" t="s">
        <v>142</v>
      </c>
      <c r="E30" s="155">
        <v>0.56999999999999995</v>
      </c>
      <c r="F30" s="134" t="s">
        <v>159</v>
      </c>
      <c r="G30" s="134">
        <v>6.86</v>
      </c>
      <c r="H30" s="156"/>
      <c r="I30" s="156"/>
      <c r="J30" s="134" t="s">
        <v>160</v>
      </c>
      <c r="K30" s="134">
        <v>82.27</v>
      </c>
      <c r="L30" s="157"/>
      <c r="M30" s="156">
        <f>IF(ISNUMBER(K30/G30),IF(NOT(K30/G30=0),K30/G30, " "), " ")</f>
        <v>11.99271137026239</v>
      </c>
      <c r="N30" s="154"/>
    </row>
    <row r="31" spans="1:23" ht="19.350000000000001" customHeight="1" x14ac:dyDescent="0.25">
      <c r="A31" s="128" t="s">
        <v>161</v>
      </c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</row>
    <row r="32" spans="1:23" ht="22.8" x14ac:dyDescent="0.25">
      <c r="A32" s="152">
        <v>6</v>
      </c>
      <c r="B32" s="153">
        <v>400001</v>
      </c>
      <c r="C32" s="132" t="s">
        <v>162</v>
      </c>
      <c r="D32" s="154" t="s">
        <v>163</v>
      </c>
      <c r="E32" s="155">
        <v>0.05</v>
      </c>
      <c r="F32" s="134" t="s">
        <v>164</v>
      </c>
      <c r="G32" s="134">
        <v>5.16</v>
      </c>
      <c r="H32" s="156"/>
      <c r="I32" s="156"/>
      <c r="J32" s="134" t="s">
        <v>165</v>
      </c>
      <c r="K32" s="134">
        <v>29.35</v>
      </c>
      <c r="L32" s="157"/>
      <c r="M32" s="156">
        <f>IF(ISNUMBER(K32/G32),IF(NOT(K32/G32=0),K32/G32, " "), " ")</f>
        <v>5.6879844961240309</v>
      </c>
      <c r="N32" s="154" t="s">
        <v>166</v>
      </c>
    </row>
    <row r="33" spans="1:14" ht="19.350000000000001" customHeight="1" x14ac:dyDescent="0.25">
      <c r="A33" s="128" t="s">
        <v>167</v>
      </c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</row>
    <row r="34" spans="1:14" ht="34.200000000000003" x14ac:dyDescent="0.25">
      <c r="A34" s="152">
        <v>7</v>
      </c>
      <c r="B34" s="153" t="s">
        <v>168</v>
      </c>
      <c r="C34" s="132" t="s">
        <v>169</v>
      </c>
      <c r="D34" s="154" t="s">
        <v>170</v>
      </c>
      <c r="E34" s="155">
        <v>1.4E-3</v>
      </c>
      <c r="F34" s="134" t="s">
        <v>171</v>
      </c>
      <c r="G34" s="134">
        <v>25.65</v>
      </c>
      <c r="H34" s="156">
        <v>62800.15</v>
      </c>
      <c r="I34" s="156">
        <v>87.92</v>
      </c>
      <c r="J34" s="134" t="s">
        <v>172</v>
      </c>
      <c r="K34" s="134">
        <v>90.37</v>
      </c>
      <c r="L34" s="157"/>
      <c r="M34" s="156">
        <f>IF(ISNUMBER(K34/G34),IF(NOT(K34/G34=0),K34/G34, " "), " ")</f>
        <v>3.5231968810916183</v>
      </c>
      <c r="N34" s="154" t="s">
        <v>173</v>
      </c>
    </row>
    <row r="35" spans="1:14" ht="34.200000000000003" x14ac:dyDescent="0.25">
      <c r="A35" s="152">
        <v>8</v>
      </c>
      <c r="B35" s="153" t="s">
        <v>174</v>
      </c>
      <c r="C35" s="132" t="s">
        <v>175</v>
      </c>
      <c r="D35" s="154" t="s">
        <v>170</v>
      </c>
      <c r="E35" s="155">
        <v>6.9999999999999999E-4</v>
      </c>
      <c r="F35" s="134" t="s">
        <v>176</v>
      </c>
      <c r="G35" s="134">
        <v>21.03</v>
      </c>
      <c r="H35" s="156">
        <v>85289</v>
      </c>
      <c r="I35" s="156">
        <v>59.7</v>
      </c>
      <c r="J35" s="134" t="s">
        <v>177</v>
      </c>
      <c r="K35" s="134">
        <v>61.26</v>
      </c>
      <c r="L35" s="157"/>
      <c r="M35" s="156">
        <f>IF(ISNUMBER(K35/G35),IF(NOT(K35/G35=0),K35/G35, " "), " ")</f>
        <v>2.9129814550641937</v>
      </c>
      <c r="N35" s="154" t="s">
        <v>178</v>
      </c>
    </row>
    <row r="36" spans="1:14" ht="22.8" x14ac:dyDescent="0.25">
      <c r="A36" s="152">
        <v>9</v>
      </c>
      <c r="B36" s="153" t="s">
        <v>179</v>
      </c>
      <c r="C36" s="132" t="s">
        <v>180</v>
      </c>
      <c r="D36" s="154" t="s">
        <v>181</v>
      </c>
      <c r="E36" s="155">
        <v>0.70399999999999996</v>
      </c>
      <c r="F36" s="134" t="s">
        <v>182</v>
      </c>
      <c r="G36" s="134">
        <v>29.85</v>
      </c>
      <c r="H36" s="156">
        <v>228.81</v>
      </c>
      <c r="I36" s="156">
        <v>161.09</v>
      </c>
      <c r="J36" s="134" t="s">
        <v>183</v>
      </c>
      <c r="K36" s="134">
        <v>164.53</v>
      </c>
      <c r="L36" s="157"/>
      <c r="M36" s="156">
        <f>IF(ISNUMBER(K36/G36),IF(NOT(K36/G36=0),K36/G36, " "), " ")</f>
        <v>5.5118927973199332</v>
      </c>
      <c r="N36" s="154" t="s">
        <v>184</v>
      </c>
    </row>
    <row r="37" spans="1:14" ht="45.6" x14ac:dyDescent="0.25">
      <c r="A37" s="152">
        <v>10</v>
      </c>
      <c r="B37" s="153" t="s">
        <v>185</v>
      </c>
      <c r="C37" s="132" t="s">
        <v>186</v>
      </c>
      <c r="D37" s="154" t="s">
        <v>181</v>
      </c>
      <c r="E37" s="155">
        <v>0.08</v>
      </c>
      <c r="F37" s="134" t="s">
        <v>187</v>
      </c>
      <c r="G37" s="134">
        <v>1.82</v>
      </c>
      <c r="H37" s="156">
        <v>119.32</v>
      </c>
      <c r="I37" s="156">
        <v>9.5500000000000007</v>
      </c>
      <c r="J37" s="134" t="s">
        <v>188</v>
      </c>
      <c r="K37" s="134">
        <v>9.76</v>
      </c>
      <c r="L37" s="157"/>
      <c r="M37" s="156">
        <f>IF(ISNUMBER(K37/G37),IF(NOT(K37/G37=0),K37/G37, " "), " ")</f>
        <v>5.3626373626373622</v>
      </c>
      <c r="N37" s="154" t="s">
        <v>189</v>
      </c>
    </row>
    <row r="38" spans="1:14" ht="34.200000000000003" x14ac:dyDescent="0.25">
      <c r="A38" s="152">
        <v>11</v>
      </c>
      <c r="B38" s="153" t="s">
        <v>190</v>
      </c>
      <c r="C38" s="132" t="s">
        <v>191</v>
      </c>
      <c r="D38" s="154" t="s">
        <v>170</v>
      </c>
      <c r="E38" s="155">
        <v>2.0000000000000001E-4</v>
      </c>
      <c r="F38" s="134" t="s">
        <v>192</v>
      </c>
      <c r="G38" s="134">
        <v>4.18</v>
      </c>
      <c r="H38" s="156">
        <v>55802.95</v>
      </c>
      <c r="I38" s="156">
        <v>11.16</v>
      </c>
      <c r="J38" s="134" t="s">
        <v>193</v>
      </c>
      <c r="K38" s="134">
        <v>11.45</v>
      </c>
      <c r="L38" s="157"/>
      <c r="M38" s="156">
        <f>IF(ISNUMBER(K38/G38),IF(NOT(K38/G38=0),K38/G38, " "), " ")</f>
        <v>2.7392344497607657</v>
      </c>
      <c r="N38" s="154" t="s">
        <v>194</v>
      </c>
    </row>
    <row r="39" spans="1:14" ht="22.8" x14ac:dyDescent="0.25">
      <c r="A39" s="152">
        <v>12</v>
      </c>
      <c r="B39" s="153" t="s">
        <v>195</v>
      </c>
      <c r="C39" s="132" t="s">
        <v>196</v>
      </c>
      <c r="D39" s="154" t="s">
        <v>197</v>
      </c>
      <c r="E39" s="155">
        <v>2</v>
      </c>
      <c r="F39" s="134" t="s">
        <v>198</v>
      </c>
      <c r="G39" s="134">
        <v>37.200000000000003</v>
      </c>
      <c r="H39" s="156">
        <v>40.729999999999997</v>
      </c>
      <c r="I39" s="156">
        <v>81.459999999999994</v>
      </c>
      <c r="J39" s="134" t="s">
        <v>199</v>
      </c>
      <c r="K39" s="134">
        <v>83.42</v>
      </c>
      <c r="L39" s="157"/>
      <c r="M39" s="156">
        <f>IF(ISNUMBER(K39/G39),IF(NOT(K39/G39=0),K39/G39, " "), " ")</f>
        <v>2.2424731182795696</v>
      </c>
      <c r="N39" s="154" t="s">
        <v>200</v>
      </c>
    </row>
    <row r="40" spans="1:14" ht="34.200000000000003" x14ac:dyDescent="0.25">
      <c r="A40" s="152">
        <v>13</v>
      </c>
      <c r="B40" s="153" t="s">
        <v>201</v>
      </c>
      <c r="C40" s="132" t="s">
        <v>202</v>
      </c>
      <c r="D40" s="154" t="s">
        <v>203</v>
      </c>
      <c r="E40" s="155">
        <v>0.312</v>
      </c>
      <c r="F40" s="134" t="s">
        <v>204</v>
      </c>
      <c r="G40" s="134">
        <v>0.97</v>
      </c>
      <c r="H40" s="156">
        <v>22.32</v>
      </c>
      <c r="I40" s="156">
        <v>6.96</v>
      </c>
      <c r="J40" s="134" t="s">
        <v>205</v>
      </c>
      <c r="K40" s="134">
        <v>7.1</v>
      </c>
      <c r="L40" s="157"/>
      <c r="M40" s="156">
        <f>IF(ISNUMBER(K40/G40),IF(NOT(K40/G40=0),K40/G40, " "), " ")</f>
        <v>7.3195876288659791</v>
      </c>
      <c r="N40" s="154" t="s">
        <v>206</v>
      </c>
    </row>
    <row r="41" spans="1:14" ht="22.8" x14ac:dyDescent="0.25">
      <c r="A41" s="152">
        <v>14</v>
      </c>
      <c r="B41" s="153" t="s">
        <v>207</v>
      </c>
      <c r="C41" s="132" t="s">
        <v>208</v>
      </c>
      <c r="D41" s="154" t="s">
        <v>197</v>
      </c>
      <c r="E41" s="155">
        <v>1</v>
      </c>
      <c r="F41" s="134" t="s">
        <v>209</v>
      </c>
      <c r="G41" s="134">
        <v>29.3</v>
      </c>
      <c r="H41" s="156"/>
      <c r="I41" s="156"/>
      <c r="J41" s="134" t="s">
        <v>210</v>
      </c>
      <c r="K41" s="134">
        <v>82.21</v>
      </c>
      <c r="L41" s="157"/>
      <c r="M41" s="156">
        <f>IF(ISNUMBER(K41/G41),IF(NOT(K41/G41=0),K41/G41, " "), " ")</f>
        <v>2.8058020477815697</v>
      </c>
      <c r="N41" s="154"/>
    </row>
    <row r="42" spans="1:14" ht="19.350000000000001" customHeight="1" x14ac:dyDescent="0.25">
      <c r="A42" s="150" t="s">
        <v>211</v>
      </c>
      <c r="B42" s="151"/>
      <c r="C42" s="151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</row>
    <row r="43" spans="1:14" ht="19.350000000000001" customHeight="1" x14ac:dyDescent="0.25">
      <c r="A43" s="128" t="s">
        <v>167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</row>
    <row r="44" spans="1:14" ht="22.8" x14ac:dyDescent="0.25">
      <c r="A44" s="152">
        <v>15</v>
      </c>
      <c r="B44" s="153" t="s">
        <v>212</v>
      </c>
      <c r="C44" s="132" t="s">
        <v>213</v>
      </c>
      <c r="D44" s="154" t="s">
        <v>197</v>
      </c>
      <c r="E44" s="155">
        <v>100</v>
      </c>
      <c r="F44" s="134" t="s">
        <v>214</v>
      </c>
      <c r="G44" s="134"/>
      <c r="H44" s="156"/>
      <c r="I44" s="156"/>
      <c r="J44" s="134" t="s">
        <v>214</v>
      </c>
      <c r="K44" s="134"/>
      <c r="L44" s="157"/>
      <c r="M44" s="156" t="str">
        <f>IF(ISNUMBER(K44/G44),IF(NOT(K44/G44=0),K44/G44, " "), " ")</f>
        <v xml:space="preserve"> </v>
      </c>
      <c r="N44" s="154"/>
    </row>
    <row r="45" spans="1:14" ht="22.8" x14ac:dyDescent="0.25">
      <c r="A45" s="158">
        <v>16</v>
      </c>
      <c r="B45" s="159" t="s">
        <v>215</v>
      </c>
      <c r="C45" s="140" t="s">
        <v>216</v>
      </c>
      <c r="D45" s="160" t="s">
        <v>170</v>
      </c>
      <c r="E45" s="161">
        <v>0.04</v>
      </c>
      <c r="F45" s="142" t="s">
        <v>214</v>
      </c>
      <c r="G45" s="142"/>
      <c r="H45" s="162"/>
      <c r="I45" s="162"/>
      <c r="J45" s="142" t="s">
        <v>214</v>
      </c>
      <c r="K45" s="142"/>
      <c r="L45" s="163"/>
      <c r="M45" s="162" t="str">
        <f>IF(ISNUMBER(K45/G45),IF(NOT(K45/G45=0),K45/G45, " "), " ")</f>
        <v xml:space="preserve"> </v>
      </c>
      <c r="N45" s="160"/>
    </row>
    <row r="46" spans="1:14" x14ac:dyDescent="0.25">
      <c r="A46" s="144" t="s">
        <v>122</v>
      </c>
      <c r="B46" s="145"/>
      <c r="C46" s="145"/>
      <c r="D46" s="145"/>
      <c r="E46" s="145"/>
      <c r="F46" s="145"/>
      <c r="G46" s="164">
        <v>1131</v>
      </c>
      <c r="H46" s="165"/>
      <c r="I46" s="165"/>
      <c r="J46" s="165"/>
      <c r="K46" s="164">
        <v>12238</v>
      </c>
      <c r="L46" s="166"/>
      <c r="M46" s="164">
        <f ca="1">IF(ISNUMBER(INDIRECT("K" &amp; ROW())/INDIRECT("G" &amp; ROW())),INDIRECT("K" &amp; ROW())/INDIRECT("G" &amp; ROW()), " ")</f>
        <v>10.820512820512821</v>
      </c>
      <c r="N46" s="146" t="s">
        <v>217</v>
      </c>
    </row>
    <row r="47" spans="1:14" x14ac:dyDescent="0.25">
      <c r="A47" s="144" t="s">
        <v>125</v>
      </c>
      <c r="B47" s="145"/>
      <c r="C47" s="145"/>
      <c r="D47" s="145"/>
      <c r="E47" s="145"/>
      <c r="F47" s="145"/>
      <c r="G47" s="164"/>
      <c r="H47" s="165"/>
      <c r="I47" s="165"/>
      <c r="J47" s="165"/>
      <c r="K47" s="164"/>
      <c r="L47" s="166"/>
      <c r="M47" s="164" t="str">
        <f ca="1">IF(ISNUMBER(INDIRECT("K" &amp; ROW())/INDIRECT("G" &amp; ROW())),INDIRECT("K" &amp; ROW())/INDIRECT("G" &amp; ROW()), " ")</f>
        <v xml:space="preserve"> </v>
      </c>
      <c r="N47" s="146" t="s">
        <v>217</v>
      </c>
    </row>
    <row r="48" spans="1:14" x14ac:dyDescent="0.25">
      <c r="A48" s="144" t="s">
        <v>126</v>
      </c>
      <c r="B48" s="145"/>
      <c r="C48" s="145"/>
      <c r="D48" s="145"/>
      <c r="E48" s="145"/>
      <c r="F48" s="145"/>
      <c r="G48" s="164">
        <v>975</v>
      </c>
      <c r="H48" s="165"/>
      <c r="I48" s="165"/>
      <c r="J48" s="165"/>
      <c r="K48" s="164">
        <v>11697</v>
      </c>
      <c r="L48" s="166"/>
      <c r="M48" s="164">
        <f ca="1">IF(ISNUMBER(INDIRECT("K" &amp; ROW())/INDIRECT("G" &amp; ROW())),INDIRECT("K" &amp; ROW())/INDIRECT("G" &amp; ROW()), " ")</f>
        <v>11.996923076923077</v>
      </c>
      <c r="N48" s="146" t="s">
        <v>217</v>
      </c>
    </row>
    <row r="49" spans="1:14" x14ac:dyDescent="0.25">
      <c r="A49" s="144" t="s">
        <v>127</v>
      </c>
      <c r="B49" s="145"/>
      <c r="C49" s="145"/>
      <c r="D49" s="145"/>
      <c r="E49" s="145"/>
      <c r="F49" s="145"/>
      <c r="G49" s="164">
        <v>151</v>
      </c>
      <c r="H49" s="165"/>
      <c r="I49" s="165"/>
      <c r="J49" s="165"/>
      <c r="K49" s="164">
        <v>512</v>
      </c>
      <c r="L49" s="166"/>
      <c r="M49" s="164">
        <f ca="1">IF(ISNUMBER(INDIRECT("K" &amp; ROW())/INDIRECT("G" &amp; ROW())),INDIRECT("K" &amp; ROW())/INDIRECT("G" &amp; ROW()), " ")</f>
        <v>3.3907284768211921</v>
      </c>
      <c r="N49" s="146" t="s">
        <v>217</v>
      </c>
    </row>
    <row r="50" spans="1:14" x14ac:dyDescent="0.25">
      <c r="A50" s="144" t="s">
        <v>128</v>
      </c>
      <c r="B50" s="145"/>
      <c r="C50" s="145"/>
      <c r="D50" s="145"/>
      <c r="E50" s="145"/>
      <c r="F50" s="145"/>
      <c r="G50" s="164">
        <v>5</v>
      </c>
      <c r="H50" s="165"/>
      <c r="I50" s="165"/>
      <c r="J50" s="165"/>
      <c r="K50" s="164">
        <v>29</v>
      </c>
      <c r="L50" s="166"/>
      <c r="M50" s="164">
        <f ca="1">IF(ISNUMBER(INDIRECT("K" &amp; ROW())/INDIRECT("G" &amp; ROW())),INDIRECT("K" &amp; ROW())/INDIRECT("G" &amp; ROW()), " ")</f>
        <v>5.8</v>
      </c>
      <c r="N50" s="146" t="s">
        <v>217</v>
      </c>
    </row>
    <row r="51" spans="1:14" x14ac:dyDescent="0.25">
      <c r="A51" s="147" t="s">
        <v>129</v>
      </c>
      <c r="B51" s="148"/>
      <c r="C51" s="148"/>
      <c r="D51" s="148"/>
      <c r="E51" s="148"/>
      <c r="F51" s="148"/>
      <c r="G51" s="167">
        <v>998</v>
      </c>
      <c r="H51" s="168"/>
      <c r="I51" s="168"/>
      <c r="J51" s="168"/>
      <c r="K51" s="167">
        <v>10226</v>
      </c>
      <c r="L51" s="169"/>
      <c r="M51" s="167">
        <f ca="1">IF(ISNUMBER(INDIRECT("K" &amp; ROW())/INDIRECT("G" &amp; ROW())),INDIRECT("K" &amp; ROW())/INDIRECT("G" &amp; ROW()), " ")</f>
        <v>10.246492985971944</v>
      </c>
      <c r="N51" s="149" t="s">
        <v>217</v>
      </c>
    </row>
    <row r="52" spans="1:14" x14ac:dyDescent="0.25">
      <c r="A52" s="147" t="s">
        <v>130</v>
      </c>
      <c r="B52" s="148"/>
      <c r="C52" s="148"/>
      <c r="D52" s="148"/>
      <c r="E52" s="148"/>
      <c r="F52" s="148"/>
      <c r="G52" s="167">
        <v>583</v>
      </c>
      <c r="H52" s="168"/>
      <c r="I52" s="168"/>
      <c r="J52" s="168"/>
      <c r="K52" s="167">
        <v>5593</v>
      </c>
      <c r="L52" s="169"/>
      <c r="M52" s="167">
        <f ca="1">IF(ISNUMBER(INDIRECT("K" &amp; ROW())/INDIRECT("G" &amp; ROW())),INDIRECT("K" &amp; ROW())/INDIRECT("G" &amp; ROW()), " ")</f>
        <v>9.5934819897084047</v>
      </c>
      <c r="N52" s="149" t="s">
        <v>217</v>
      </c>
    </row>
    <row r="53" spans="1:14" x14ac:dyDescent="0.25">
      <c r="A53" s="147" t="s">
        <v>131</v>
      </c>
      <c r="B53" s="148"/>
      <c r="C53" s="148"/>
      <c r="D53" s="148"/>
      <c r="E53" s="148"/>
      <c r="F53" s="148"/>
      <c r="G53" s="167"/>
      <c r="H53" s="168"/>
      <c r="I53" s="168"/>
      <c r="J53" s="168"/>
      <c r="K53" s="167"/>
      <c r="L53" s="169"/>
      <c r="M53" s="167" t="str">
        <f ca="1">IF(ISNUMBER(INDIRECT("K" &amp; ROW())/INDIRECT("G" &amp; ROW())),INDIRECT("K" &amp; ROW())/INDIRECT("G" &amp; ROW()), " ")</f>
        <v xml:space="preserve"> </v>
      </c>
      <c r="N53" s="149" t="s">
        <v>217</v>
      </c>
    </row>
    <row r="54" spans="1:14" ht="30" customHeight="1" x14ac:dyDescent="0.25">
      <c r="A54" s="144" t="s">
        <v>132</v>
      </c>
      <c r="B54" s="145"/>
      <c r="C54" s="145"/>
      <c r="D54" s="145"/>
      <c r="E54" s="145"/>
      <c r="F54" s="145"/>
      <c r="G54" s="164">
        <v>52</v>
      </c>
      <c r="H54" s="165"/>
      <c r="I54" s="165"/>
      <c r="J54" s="165"/>
      <c r="K54" s="164">
        <v>546</v>
      </c>
      <c r="L54" s="166"/>
      <c r="M54" s="164">
        <f ca="1">IF(ISNUMBER(INDIRECT("K" &amp; ROW())/INDIRECT("G" &amp; ROW())),INDIRECT("K" &amp; ROW())/INDIRECT("G" &amp; ROW()), " ")</f>
        <v>10.5</v>
      </c>
      <c r="N54" s="146" t="s">
        <v>217</v>
      </c>
    </row>
    <row r="55" spans="1:14" ht="30" customHeight="1" x14ac:dyDescent="0.25">
      <c r="A55" s="144" t="s">
        <v>133</v>
      </c>
      <c r="B55" s="145"/>
      <c r="C55" s="145"/>
      <c r="D55" s="145"/>
      <c r="E55" s="145"/>
      <c r="F55" s="145"/>
      <c r="G55" s="164">
        <v>2660</v>
      </c>
      <c r="H55" s="165"/>
      <c r="I55" s="165"/>
      <c r="J55" s="165"/>
      <c r="K55" s="164">
        <v>27511</v>
      </c>
      <c r="L55" s="166"/>
      <c r="M55" s="164">
        <f ca="1">IF(ISNUMBER(INDIRECT("K" &amp; ROW())/INDIRECT("G" &amp; ROW())),INDIRECT("K" &amp; ROW())/INDIRECT("G" &amp; ROW()), " ")</f>
        <v>10.342481203007519</v>
      </c>
      <c r="N55" s="146" t="s">
        <v>217</v>
      </c>
    </row>
    <row r="56" spans="1:14" x14ac:dyDescent="0.25">
      <c r="A56" s="144" t="s">
        <v>134</v>
      </c>
      <c r="B56" s="145"/>
      <c r="C56" s="145"/>
      <c r="D56" s="145"/>
      <c r="E56" s="145"/>
      <c r="F56" s="145"/>
      <c r="G56" s="164">
        <v>2712</v>
      </c>
      <c r="H56" s="165"/>
      <c r="I56" s="165"/>
      <c r="J56" s="165"/>
      <c r="K56" s="164">
        <v>28057</v>
      </c>
      <c r="L56" s="166"/>
      <c r="M56" s="164">
        <f ca="1">IF(ISNUMBER(INDIRECT("K" &amp; ROW())/INDIRECT("G" &amp; ROW())),INDIRECT("K" &amp; ROW())/INDIRECT("G" &amp; ROW()), " ")</f>
        <v>10.345501474926253</v>
      </c>
      <c r="N56" s="146" t="s">
        <v>217</v>
      </c>
    </row>
    <row r="57" spans="1:14" ht="30" customHeight="1" x14ac:dyDescent="0.25">
      <c r="A57" s="144" t="s">
        <v>135</v>
      </c>
      <c r="B57" s="145"/>
      <c r="C57" s="145"/>
      <c r="D57" s="145"/>
      <c r="E57" s="145"/>
      <c r="F57" s="145"/>
      <c r="G57" s="164">
        <v>74.58</v>
      </c>
      <c r="H57" s="165"/>
      <c r="I57" s="165"/>
      <c r="J57" s="165"/>
      <c r="K57" s="164">
        <v>563.52</v>
      </c>
      <c r="L57" s="166"/>
      <c r="M57" s="164">
        <f ca="1">IF(ISNUMBER(INDIRECT("K" &amp; ROW())/INDIRECT("G" &amp; ROW())),INDIRECT("K" &amp; ROW())/INDIRECT("G" &amp; ROW()), " ")</f>
        <v>7.5559131134352375</v>
      </c>
      <c r="N57" s="146" t="s">
        <v>217</v>
      </c>
    </row>
    <row r="58" spans="1:14" x14ac:dyDescent="0.25">
      <c r="A58" s="147" t="s">
        <v>136</v>
      </c>
      <c r="B58" s="148"/>
      <c r="C58" s="148"/>
      <c r="D58" s="148"/>
      <c r="E58" s="148"/>
      <c r="F58" s="148"/>
      <c r="G58" s="167">
        <v>2786.58</v>
      </c>
      <c r="H58" s="168"/>
      <c r="I58" s="168"/>
      <c r="J58" s="168"/>
      <c r="K58" s="167">
        <v>28620.52</v>
      </c>
      <c r="L58" s="169"/>
      <c r="M58" s="167">
        <f ca="1">IF(ISNUMBER(INDIRECT("K" &amp; ROW())/INDIRECT("G" &amp; ROW())),INDIRECT("K" &amp; ROW())/INDIRECT("G" &amp; ROW()), " ")</f>
        <v>10.270840959168588</v>
      </c>
      <c r="N58" s="149" t="s">
        <v>217</v>
      </c>
    </row>
    <row r="59" spans="1:14" x14ac:dyDescent="0.25">
      <c r="A59" s="48"/>
      <c r="G59" s="67"/>
      <c r="H59" s="68"/>
      <c r="I59" s="68"/>
      <c r="J59" s="68"/>
      <c r="K59" s="67"/>
      <c r="L59" s="69"/>
      <c r="M59" s="67"/>
      <c r="N59" s="48"/>
    </row>
    <row r="60" spans="1:14" x14ac:dyDescent="0.25">
      <c r="A60" s="28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70"/>
      <c r="M60" s="29"/>
      <c r="N60" s="29"/>
    </row>
    <row r="61" spans="1:14" x14ac:dyDescent="0.25">
      <c r="A61" s="75" t="s">
        <v>68</v>
      </c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70"/>
      <c r="M61" s="29"/>
      <c r="N61" s="29"/>
    </row>
    <row r="62" spans="1:14" x14ac:dyDescent="0.25">
      <c r="A62" s="3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70"/>
      <c r="M62" s="29"/>
      <c r="N62" s="29"/>
    </row>
    <row r="63" spans="1:14" x14ac:dyDescent="0.25">
      <c r="A63" s="75" t="s">
        <v>69</v>
      </c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70"/>
      <c r="M63" s="29"/>
      <c r="N63" s="29"/>
    </row>
  </sheetData>
  <mergeCells count="46">
    <mergeCell ref="A58:F58"/>
    <mergeCell ref="A52:F52"/>
    <mergeCell ref="A53:F53"/>
    <mergeCell ref="A54:F54"/>
    <mergeCell ref="A55:F55"/>
    <mergeCell ref="A56:F56"/>
    <mergeCell ref="A57:F57"/>
    <mergeCell ref="A46:F46"/>
    <mergeCell ref="A47:F47"/>
    <mergeCell ref="A48:F48"/>
    <mergeCell ref="A49:F49"/>
    <mergeCell ref="A50:F50"/>
    <mergeCell ref="A51:F51"/>
    <mergeCell ref="A24:N24"/>
    <mergeCell ref="A25:N25"/>
    <mergeCell ref="A31:N31"/>
    <mergeCell ref="A33:N33"/>
    <mergeCell ref="A42:N42"/>
    <mergeCell ref="A43:N43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2015-12-03T08:27:23Z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