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7" i="16"/>
  <c r="M5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0" i="8"/>
  <c r="K79" i="8"/>
  <c r="H80" i="8"/>
  <c r="H79" i="8"/>
  <c r="J14" i="16"/>
  <c r="G14" i="16"/>
  <c r="K30" i="8"/>
  <c r="H30" i="8"/>
  <c r="A18" i="16"/>
  <c r="M59" i="16"/>
  <c r="M63" i="16"/>
  <c r="M67" i="16"/>
  <c r="M71" i="16"/>
  <c r="M60" i="16"/>
  <c r="M64" i="16"/>
  <c r="M68" i="16"/>
  <c r="M72" i="16"/>
  <c r="M61" i="16"/>
  <c r="M65" i="16"/>
  <c r="M69" i="16"/>
  <c r="M62" i="16"/>
  <c r="M66" i="16"/>
  <c r="M7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<sst xmlns="http://schemas.openxmlformats.org/spreadsheetml/2006/main" count="432" uniqueCount="299">
  <si>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</si>
  <si>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</si>
  <si>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</si>
  <si>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</si>
  <si>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</si>
  <si>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</si>
  <si>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</si>
  <si>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</si>
  <si>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</si>
  <si>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</si>
  <si>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</si>
  <si>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</si>
  <si>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</si>
  <si>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</si>
  <si>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</si>
  <si>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</si>
  <si>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</si>
  <si>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</si>
  <si>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</si>
  <si>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</si>
  <si>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</si>
  <si>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</si>
  <si>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</si>
  <si>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</si>
  <si>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</si>
  <si>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</si>
  <si>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</si>
  <si>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</si>
  <si>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</si>
  <si>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</si>
  <si>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</si>
  <si>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</si>
  <si>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</si>
  <si>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</si>
  <si>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</si>
  <si>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</si>
  <si>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</si>
  <si>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</si>
  <si>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</si>
  <si>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</si>
  <si>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</si>
  <si>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</si>
  <si>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</si>
  <si>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</si>
  <si>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</si>
  <si>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</si>
  <si>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</si>
  <si>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</si>
  <si>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</si>
  <si>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</si>
  <si>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</si>
  <si>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</si>
  <si>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</si>
  <si>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</si>
  <si>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</si>
  <si>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</si>
  <si>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</si>
  <si>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</si>
  <si>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</si>
  <si>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</si>
  <si>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</si>
  <si>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</si>
  <si>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</si>
  <si>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</si>
  <si>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03.12.2015</t>
  </si>
  <si>
    <t>01.01.2015</t>
  </si>
  <si>
    <t>31.01.2015</t>
  </si>
  <si>
    <t>на Пушкина 2а</t>
  </si>
  <si>
    <t>Сдал:  _________________ //</t>
  </si>
  <si>
    <t>Принял:  _________________ //</t>
  </si>
  <si>
    <t>Раздел 1. ЯНВАРЬ</t>
  </si>
  <si>
    <t>подвал</t>
  </si>
  <si>
    <t>ТЕРр65-18-2
Ремонт задвижек диаметром: до 100 мм со снятием с места
100 шт. арматуры
НР 88%=103%*0.85 от ФОТ
СП 48%=60%*0.8 от ФОТ</t>
  </si>
  <si>
    <t>0,01
88
48</t>
  </si>
  <si>
    <t>5687,14
_____
3361,89</t>
  </si>
  <si>
    <t>91
59
34</t>
  </si>
  <si>
    <t>57
_____
34</t>
  </si>
  <si>
    <t>821
601
328</t>
  </si>
  <si>
    <t>683
_____
138</t>
  </si>
  <si>
    <t>Р</t>
  </si>
  <si>
    <t>ТЕРр65-10-1
Очистка канализационной сети: внутренней
100 м трубопровода
НР 88%=103%*0.85 от ФОТ
СП 48%=60%*0.8 от ФОТ</t>
  </si>
  <si>
    <t>0,15
88
48</t>
  </si>
  <si>
    <t>332,63
_____
174,41</t>
  </si>
  <si>
    <t>76
52
30</t>
  </si>
  <si>
    <t>50
_____
26</t>
  </si>
  <si>
    <t>706
527
288</t>
  </si>
  <si>
    <t>599
_____
106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</si>
  <si>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</si>
  <si>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</si>
  <si>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</si>
  <si>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</si>
  <si>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</si>
  <si>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</si>
  <si>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18
_____
13</t>
  </si>
  <si>
    <t>кв.13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</si>
  <si>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</si>
  <si>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</si>
  <si>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</si>
  <si>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82
52
33</t>
  </si>
  <si>
    <t>0,3
63
40</t>
  </si>
  <si>
    <t>4
3
2</t>
  </si>
  <si>
    <t>49
31
20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</si>
  <si>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</si>
  <si>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</si>
  <si>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</si>
  <si>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</si>
  <si>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</si>
  <si>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</si>
  <si>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ТСЦ-302-1831
Кран шаровой муфтовый 11Б27П1, диаметром: 15 мм
шт.</t>
  </si>
  <si>
    <t>1
88
48</t>
  </si>
  <si>
    <t xml:space="preserve">
_____
29,3</t>
  </si>
  <si>
    <t xml:space="preserve">
_____
29</t>
  </si>
  <si>
    <t xml:space="preserve">
_____
82</t>
  </si>
  <si>
    <t>М</t>
  </si>
  <si>
    <t>Раздел 2. ФЕВРАЛЬ</t>
  </si>
  <si>
    <t>Раздел 3. ИЮНЬ</t>
  </si>
  <si>
    <t>кв.9,12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</si>
  <si>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</si>
  <si>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0,06
88
48</t>
  </si>
  <si>
    <t>1456
_____
6949,09</t>
  </si>
  <si>
    <t>279,64
_____
6,31</t>
  </si>
  <si>
    <t>521
90
52</t>
  </si>
  <si>
    <t>87
_____
417</t>
  </si>
  <si>
    <t>2993
927
505</t>
  </si>
  <si>
    <t>1048
_____
1853</t>
  </si>
  <si>
    <t>92
_____
5</t>
  </si>
  <si>
    <t>кв.16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</si>
  <si>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</si>
  <si>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</si>
  <si>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</si>
  <si>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</si>
  <si>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</si>
  <si>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85
36
20</t>
  </si>
  <si>
    <t>41
_____
44</t>
  </si>
  <si>
    <t>Раздел 4. ИЮЛЬ</t>
  </si>
  <si>
    <t>1 под.</t>
  </si>
  <si>
    <t>0,062
88
48</t>
  </si>
  <si>
    <t>32
22
13</t>
  </si>
  <si>
    <t>21
_____
11</t>
  </si>
  <si>
    <t>292
218
119</t>
  </si>
  <si>
    <t>248
_____
44</t>
  </si>
  <si>
    <t>кв.2</t>
  </si>
  <si>
    <t>0,02
88
48</t>
  </si>
  <si>
    <t>45
7
4</t>
  </si>
  <si>
    <t>7
_____
38</t>
  </si>
  <si>
    <t>169
73
40</t>
  </si>
  <si>
    <t>83
_____
86</t>
  </si>
  <si>
    <t>Итого прямые затраты по акту</t>
  </si>
  <si>
    <t>266
_____
576</t>
  </si>
  <si>
    <t>19
_____
1</t>
  </si>
  <si>
    <t>3192
_____
2357</t>
  </si>
  <si>
    <t>111
_____
18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</si>
  <si>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</si>
  <si>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</si>
  <si>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</si>
  <si>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</si>
  <si>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</si>
  <si>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</si>
  <si>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</si>
  <si>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</si>
  <si>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</si>
  <si>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</si>
  <si>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</si>
  <si>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</si>
  <si>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</si>
  <si>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</si>
  <si>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</si>
  <si>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</si>
  <si>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</si>
  <si>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</si>
  <si>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</si>
  <si>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</si>
  <si>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</si>
  <si>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</si>
  <si>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</si>
  <si>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</si>
  <si>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</si>
  <si>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</si>
  <si>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</si>
  <si>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</si>
  <si>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</si>
  <si>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</si>
  <si>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</si>
  <si>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</si>
  <si>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</si>
  <si>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</si>
  <si>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</si>
  <si>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</si>
  <si>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</si>
  <si>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</si>
  <si>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</si>
  <si>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</si>
  <si>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</si>
  <si>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</si>
  <si>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</si>
  <si>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</si>
  <si>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</si>
  <si>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</si>
  <si>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</si>
  <si>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</si>
  <si>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</si>
  <si>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</si>
  <si>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</si>
  <si>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</si>
  <si>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</si>
  <si>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</si>
  <si>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</si>
  <si>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</si>
  <si>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</si>
  <si>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</si>
  <si>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</si>
  <si>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</si>
  <si>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</si>
  <si>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</si>
  <si>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</si>
  <si>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</si>
  <si>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</si>
  <si>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</si>
  <si>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</si>
  <si>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</si>
  <si>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</si>
  <si>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</si>
  <si>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</si>
  <si>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</si>
  <si>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</si>
  <si>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101-0807</t>
  </si>
  <si>
    <t>Проволока сварочная легированная диаметром: 4 мм</t>
  </si>
  <si>
    <t xml:space="preserve">т
</t>
  </si>
  <si>
    <t xml:space="preserve">10580
</t>
  </si>
  <si>
    <t xml:space="preserve">38139,45
</t>
  </si>
  <si>
    <t>МТРиЭ ЧО, Пост.от 14.05.2015 г. №19/1, п.119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</si>
  <si>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</si>
  <si>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</si>
  <si>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</si>
  <si>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</si>
  <si>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</si>
  <si>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</si>
  <si>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</si>
  <si>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</si>
  <si>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</si>
  <si>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</si>
  <si>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</si>
  <si>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</si>
  <si>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</si>
  <si>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</si>
  <si>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</si>
  <si>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</si>
  <si>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</si>
  <si>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</si>
  <si>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</si>
  <si>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</si>
  <si>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</si>
  <si>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</si>
  <si>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</si>
  <si>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</si>
  <si>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</si>
  <si>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</si>
  <si>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</si>
  <si>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</si>
  <si>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</si>
  <si>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</si>
  <si>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</si>
  <si>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</si>
  <si>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м
</t>
  </si>
  <si>
    <t xml:space="preserve">61,5
</t>
  </si>
  <si>
    <t xml:space="preserve">272,31
</t>
  </si>
  <si>
    <t>МТРиЭ ЧО, Пост.от 14.05.2015 г. №19/1, п.183*8.34/1000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</si>
  <si>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</si>
  <si>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</si>
  <si>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</si>
  <si>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</si>
  <si>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</si>
  <si>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</si>
  <si>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</si>
  <si>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</si>
  <si>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</si>
  <si>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</si>
  <si>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</si>
  <si>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</si>
  <si>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</si>
  <si>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</si>
  <si>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</si>
  <si>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</si>
  <si>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</si>
  <si>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</si>
  <si>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</si>
  <si>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</si>
  <si>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</si>
  <si>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</si>
  <si>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</si>
  <si>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</si>
  <si>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</si>
  <si>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</si>
  <si>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</si>
  <si>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</si>
  <si>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</si>
  <si>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</si>
  <si>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Объект : ул.Пушкина дом 2А</t>
  </si>
  <si>
    <t>О ПРИЕМКЕ ВЫПОЛНЕННЫХ РАБОТ за Январь-сентябрь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</si>
</sst>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8"/>
  <sheetViews>
    <sheetView showGridLines="0" tabSelected="1" topLeftCell="A67" workbookViewId="0">
      <selection activeCell="D86" sqref="D8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297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24.57</v>
      </c>
      <c r="X14" s="27">
        <v>24.57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0.12</v>
      </c>
      <c r="X15" s="27">
        <v>0.12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298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1408.5/1000</f>
        <v>1.4085000000000001</v>
      </c>
      <c r="I27" s="85"/>
      <c r="J27" s="35" t="s">
        <v>5</v>
      </c>
      <c r="K27" s="86">
        <f>10527.61/1000</f>
        <v>10.527610000000001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2.469E-2</v>
      </c>
      <c r="I30" s="85"/>
      <c r="J30" s="35" t="s">
        <v>7</v>
      </c>
      <c r="K30" s="86">
        <f>(X14+X15)/1000</f>
        <v>2.469E-2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267</v>
      </c>
      <c r="Z30" s="71">
        <v>268</v>
      </c>
      <c r="AA30" s="71">
        <v>160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267/1000</f>
        <v>0.26700000000000002</v>
      </c>
      <c r="I31" s="85"/>
      <c r="J31" s="35" t="s">
        <v>5</v>
      </c>
      <c r="K31" s="86">
        <f>3210/1000</f>
        <v>3.21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3210</v>
      </c>
      <c r="Z31" s="72">
        <v>2755</v>
      </c>
      <c r="AA31" s="72">
        <v>1545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9053.16</v>
      </c>
      <c r="F42" s="137" t="s">
        <v>74</v>
      </c>
      <c r="G42" s="136">
        <v>4.13</v>
      </c>
      <c r="H42" s="136" t="s">
        <v>75</v>
      </c>
      <c r="I42" s="136" t="s">
        <v>76</v>
      </c>
      <c r="J42" s="136"/>
      <c r="K42" s="136" t="s">
        <v>77</v>
      </c>
      <c r="L42" s="137" t="s">
        <v>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57" x14ac:dyDescent="0.25">
      <c r="A43" s="132">
        <v>2</v>
      </c>
      <c r="B43" s="133">
        <v>2</v>
      </c>
      <c r="C43" s="134" t="s">
        <v>80</v>
      </c>
      <c r="D43" s="135" t="s">
        <v>81</v>
      </c>
      <c r="E43" s="136">
        <v>508.07</v>
      </c>
      <c r="F43" s="137" t="s">
        <v>82</v>
      </c>
      <c r="G43" s="136">
        <v>1.03</v>
      </c>
      <c r="H43" s="136" t="s">
        <v>83</v>
      </c>
      <c r="I43" s="136" t="s">
        <v>84</v>
      </c>
      <c r="J43" s="136"/>
      <c r="K43" s="136" t="s">
        <v>85</v>
      </c>
      <c r="L43" s="137" t="s">
        <v>86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68.400000000000006" x14ac:dyDescent="0.25">
      <c r="A44" s="132">
        <v>3</v>
      </c>
      <c r="B44" s="133">
        <v>3</v>
      </c>
      <c r="C44" s="134" t="s">
        <v>87</v>
      </c>
      <c r="D44" s="135" t="s">
        <v>88</v>
      </c>
      <c r="E44" s="136">
        <v>78.430000000000007</v>
      </c>
      <c r="F44" s="137">
        <v>69.02</v>
      </c>
      <c r="G44" s="136" t="s">
        <v>89</v>
      </c>
      <c r="H44" s="136" t="s">
        <v>90</v>
      </c>
      <c r="I44" s="136">
        <v>14</v>
      </c>
      <c r="J44" s="136" t="s">
        <v>91</v>
      </c>
      <c r="K44" s="136" t="s">
        <v>92</v>
      </c>
      <c r="L44" s="137">
        <v>166</v>
      </c>
      <c r="M44" s="137"/>
      <c r="N44" s="137" t="s">
        <v>79</v>
      </c>
      <c r="O44" s="137"/>
      <c r="P44" s="137"/>
      <c r="Q44" s="137"/>
      <c r="R44" s="137"/>
      <c r="S44" s="137"/>
      <c r="T44" s="137"/>
      <c r="U44" s="137"/>
      <c r="V44" s="137" t="s">
        <v>93</v>
      </c>
    </row>
    <row r="45" spans="1:22" ht="18.45" customHeight="1" x14ac:dyDescent="0.25">
      <c r="A45" s="130" t="s">
        <v>94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95</v>
      </c>
      <c r="D46" s="135" t="s">
        <v>96</v>
      </c>
      <c r="E46" s="136">
        <v>13.69</v>
      </c>
      <c r="F46" s="137">
        <v>13.69</v>
      </c>
      <c r="G46" s="136"/>
      <c r="H46" s="136" t="s">
        <v>97</v>
      </c>
      <c r="I46" s="136">
        <v>7</v>
      </c>
      <c r="J46" s="136"/>
      <c r="K46" s="136" t="s">
        <v>98</v>
      </c>
      <c r="L46" s="137">
        <v>82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5</v>
      </c>
      <c r="B48" s="133">
        <v>5</v>
      </c>
      <c r="C48" s="134" t="s">
        <v>95</v>
      </c>
      <c r="D48" s="135" t="s">
        <v>99</v>
      </c>
      <c r="E48" s="136">
        <v>13.69</v>
      </c>
      <c r="F48" s="137">
        <v>13.69</v>
      </c>
      <c r="G48" s="136"/>
      <c r="H48" s="136" t="s">
        <v>100</v>
      </c>
      <c r="I48" s="136">
        <v>4</v>
      </c>
      <c r="J48" s="136"/>
      <c r="K48" s="136" t="s">
        <v>101</v>
      </c>
      <c r="L48" s="137">
        <v>49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/>
    </row>
    <row r="49" spans="1:22" ht="68.400000000000006" x14ac:dyDescent="0.25">
      <c r="A49" s="132">
        <v>6</v>
      </c>
      <c r="B49" s="133">
        <v>6</v>
      </c>
      <c r="C49" s="134" t="s">
        <v>102</v>
      </c>
      <c r="D49" s="135" t="s">
        <v>73</v>
      </c>
      <c r="E49" s="136">
        <v>1010.59</v>
      </c>
      <c r="F49" s="137" t="s">
        <v>103</v>
      </c>
      <c r="G49" s="136">
        <v>5.16</v>
      </c>
      <c r="H49" s="136" t="s">
        <v>104</v>
      </c>
      <c r="I49" s="136" t="s">
        <v>105</v>
      </c>
      <c r="J49" s="136"/>
      <c r="K49" s="136" t="s">
        <v>106</v>
      </c>
      <c r="L49" s="137" t="s">
        <v>107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/>
    </row>
    <row r="50" spans="1:22" ht="45.6" x14ac:dyDescent="0.25">
      <c r="A50" s="138">
        <v>7</v>
      </c>
      <c r="B50" s="139">
        <v>7</v>
      </c>
      <c r="C50" s="140" t="s">
        <v>108</v>
      </c>
      <c r="D50" s="141" t="s">
        <v>109</v>
      </c>
      <c r="E50" s="142">
        <v>29.3</v>
      </c>
      <c r="F50" s="143" t="s">
        <v>110</v>
      </c>
      <c r="G50" s="142"/>
      <c r="H50" s="142">
        <v>29</v>
      </c>
      <c r="I50" s="142" t="s">
        <v>111</v>
      </c>
      <c r="J50" s="142"/>
      <c r="K50" s="142">
        <v>82</v>
      </c>
      <c r="L50" s="143" t="s">
        <v>112</v>
      </c>
      <c r="M50" s="143"/>
      <c r="N50" s="143" t="s">
        <v>113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114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94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8">
        <v>8</v>
      </c>
      <c r="B53" s="139">
        <v>8</v>
      </c>
      <c r="C53" s="140" t="s">
        <v>95</v>
      </c>
      <c r="D53" s="141" t="s">
        <v>96</v>
      </c>
      <c r="E53" s="142">
        <v>13.69</v>
      </c>
      <c r="F53" s="143">
        <v>13.69</v>
      </c>
      <c r="G53" s="142"/>
      <c r="H53" s="142" t="s">
        <v>97</v>
      </c>
      <c r="I53" s="142">
        <v>7</v>
      </c>
      <c r="J53" s="142"/>
      <c r="K53" s="142" t="s">
        <v>98</v>
      </c>
      <c r="L53" s="143">
        <v>82</v>
      </c>
      <c r="M53" s="143"/>
      <c r="N53" s="143" t="s">
        <v>79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115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116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79.8" x14ac:dyDescent="0.25">
      <c r="A56" s="132">
        <v>9</v>
      </c>
      <c r="B56" s="133">
        <v>9</v>
      </c>
      <c r="C56" s="134" t="s">
        <v>117</v>
      </c>
      <c r="D56" s="135" t="s">
        <v>118</v>
      </c>
      <c r="E56" s="136">
        <v>8684.73</v>
      </c>
      <c r="F56" s="137" t="s">
        <v>119</v>
      </c>
      <c r="G56" s="136" t="s">
        <v>120</v>
      </c>
      <c r="H56" s="136" t="s">
        <v>121</v>
      </c>
      <c r="I56" s="136" t="s">
        <v>122</v>
      </c>
      <c r="J56" s="136">
        <v>17</v>
      </c>
      <c r="K56" s="136" t="s">
        <v>123</v>
      </c>
      <c r="L56" s="137" t="s">
        <v>124</v>
      </c>
      <c r="M56" s="137"/>
      <c r="N56" s="137" t="s">
        <v>79</v>
      </c>
      <c r="O56" s="137"/>
      <c r="P56" s="137"/>
      <c r="Q56" s="137"/>
      <c r="R56" s="137"/>
      <c r="S56" s="137"/>
      <c r="T56" s="137"/>
      <c r="U56" s="137"/>
      <c r="V56" s="137" t="s">
        <v>125</v>
      </c>
    </row>
    <row r="57" spans="1:22" ht="18.45" customHeight="1" x14ac:dyDescent="0.25">
      <c r="A57" s="130" t="s">
        <v>126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8">
        <v>10</v>
      </c>
      <c r="B58" s="139">
        <v>10</v>
      </c>
      <c r="C58" s="140" t="s">
        <v>127</v>
      </c>
      <c r="D58" s="141" t="s">
        <v>73</v>
      </c>
      <c r="E58" s="142">
        <v>2250.2399999999998</v>
      </c>
      <c r="F58" s="143" t="s">
        <v>128</v>
      </c>
      <c r="G58" s="142" t="s">
        <v>129</v>
      </c>
      <c r="H58" s="142" t="s">
        <v>130</v>
      </c>
      <c r="I58" s="142" t="s">
        <v>131</v>
      </c>
      <c r="J58" s="142"/>
      <c r="K58" s="142" t="s">
        <v>132</v>
      </c>
      <c r="L58" s="143" t="s">
        <v>133</v>
      </c>
      <c r="M58" s="143"/>
      <c r="N58" s="143" t="s">
        <v>79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134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135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2">
        <v>11</v>
      </c>
      <c r="B61" s="133">
        <v>11</v>
      </c>
      <c r="C61" s="134" t="s">
        <v>80</v>
      </c>
      <c r="D61" s="135" t="s">
        <v>136</v>
      </c>
      <c r="E61" s="136">
        <v>508.07</v>
      </c>
      <c r="F61" s="137" t="s">
        <v>82</v>
      </c>
      <c r="G61" s="136">
        <v>1.03</v>
      </c>
      <c r="H61" s="136" t="s">
        <v>137</v>
      </c>
      <c r="I61" s="136" t="s">
        <v>138</v>
      </c>
      <c r="J61" s="136"/>
      <c r="K61" s="136" t="s">
        <v>139</v>
      </c>
      <c r="L61" s="137" t="s">
        <v>140</v>
      </c>
      <c r="M61" s="137"/>
      <c r="N61" s="137" t="s">
        <v>79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141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8">
        <v>12</v>
      </c>
      <c r="B63" s="139">
        <v>12</v>
      </c>
      <c r="C63" s="140" t="s">
        <v>127</v>
      </c>
      <c r="D63" s="141" t="s">
        <v>142</v>
      </c>
      <c r="E63" s="142">
        <v>2250.2399999999998</v>
      </c>
      <c r="F63" s="143" t="s">
        <v>128</v>
      </c>
      <c r="G63" s="142" t="s">
        <v>129</v>
      </c>
      <c r="H63" s="142" t="s">
        <v>143</v>
      </c>
      <c r="I63" s="142" t="s">
        <v>144</v>
      </c>
      <c r="J63" s="142"/>
      <c r="K63" s="142" t="s">
        <v>145</v>
      </c>
      <c r="L63" s="143" t="s">
        <v>146</v>
      </c>
      <c r="M63" s="143"/>
      <c r="N63" s="143" t="s">
        <v>79</v>
      </c>
      <c r="O63" s="143"/>
      <c r="P63" s="143"/>
      <c r="Q63" s="143"/>
      <c r="R63" s="143"/>
      <c r="S63" s="143"/>
      <c r="T63" s="143"/>
      <c r="U63" s="143"/>
      <c r="V63" s="143"/>
    </row>
    <row r="64" spans="1:22" ht="34.200000000000003" x14ac:dyDescent="0.25">
      <c r="A64" s="144" t="s">
        <v>147</v>
      </c>
      <c r="B64" s="145"/>
      <c r="C64" s="145"/>
      <c r="D64" s="145"/>
      <c r="E64" s="145"/>
      <c r="F64" s="145"/>
      <c r="G64" s="145"/>
      <c r="H64" s="146">
        <v>861</v>
      </c>
      <c r="I64" s="146" t="s">
        <v>148</v>
      </c>
      <c r="J64" s="146" t="s">
        <v>149</v>
      </c>
      <c r="K64" s="146">
        <v>5660</v>
      </c>
      <c r="L64" s="146" t="s">
        <v>150</v>
      </c>
      <c r="M64" s="146"/>
      <c r="N64" s="146"/>
      <c r="O64" s="146"/>
      <c r="P64" s="146"/>
      <c r="Q64" s="146"/>
      <c r="R64" s="146"/>
      <c r="S64" s="146"/>
      <c r="T64" s="146"/>
      <c r="U64" s="146"/>
      <c r="V64" s="146" t="s">
        <v>151</v>
      </c>
    </row>
    <row r="65" spans="1:22" x14ac:dyDescent="0.25">
      <c r="A65" s="144" t="s">
        <v>152</v>
      </c>
      <c r="B65" s="145"/>
      <c r="C65" s="145"/>
      <c r="D65" s="145"/>
      <c r="E65" s="145"/>
      <c r="F65" s="145"/>
      <c r="G65" s="145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153</v>
      </c>
      <c r="B66" s="145"/>
      <c r="C66" s="145"/>
      <c r="D66" s="145"/>
      <c r="E66" s="145"/>
      <c r="F66" s="145"/>
      <c r="G66" s="145"/>
      <c r="H66" s="146">
        <v>267</v>
      </c>
      <c r="I66" s="146"/>
      <c r="J66" s="146"/>
      <c r="K66" s="146">
        <v>3210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154</v>
      </c>
      <c r="B67" s="145"/>
      <c r="C67" s="145"/>
      <c r="D67" s="145"/>
      <c r="E67" s="145"/>
      <c r="F67" s="145"/>
      <c r="G67" s="145"/>
      <c r="H67" s="146">
        <v>576</v>
      </c>
      <c r="I67" s="146"/>
      <c r="J67" s="146"/>
      <c r="K67" s="146">
        <v>2357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155</v>
      </c>
      <c r="B68" s="145"/>
      <c r="C68" s="145"/>
      <c r="D68" s="145"/>
      <c r="E68" s="145"/>
      <c r="F68" s="145"/>
      <c r="G68" s="145"/>
      <c r="H68" s="146">
        <v>19</v>
      </c>
      <c r="I68" s="146"/>
      <c r="J68" s="146"/>
      <c r="K68" s="146">
        <v>111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7" t="s">
        <v>156</v>
      </c>
      <c r="B69" s="148"/>
      <c r="C69" s="148"/>
      <c r="D69" s="148"/>
      <c r="E69" s="148"/>
      <c r="F69" s="148"/>
      <c r="G69" s="148"/>
      <c r="H69" s="149">
        <v>268</v>
      </c>
      <c r="I69" s="149"/>
      <c r="J69" s="149"/>
      <c r="K69" s="149">
        <v>2755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x14ac:dyDescent="0.25">
      <c r="A70" s="147" t="s">
        <v>157</v>
      </c>
      <c r="B70" s="148"/>
      <c r="C70" s="148"/>
      <c r="D70" s="148"/>
      <c r="E70" s="148"/>
      <c r="F70" s="148"/>
      <c r="G70" s="148"/>
      <c r="H70" s="149">
        <v>160</v>
      </c>
      <c r="I70" s="149"/>
      <c r="J70" s="149"/>
      <c r="K70" s="149">
        <v>1545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x14ac:dyDescent="0.25">
      <c r="A71" s="147" t="s">
        <v>158</v>
      </c>
      <c r="B71" s="148"/>
      <c r="C71" s="148"/>
      <c r="D71" s="148"/>
      <c r="E71" s="148"/>
      <c r="F71" s="148"/>
      <c r="G71" s="148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ht="30" hidden="1" customHeight="1" x14ac:dyDescent="0.25">
      <c r="A72" s="144" t="s">
        <v>159</v>
      </c>
      <c r="B72" s="145"/>
      <c r="C72" s="145"/>
      <c r="D72" s="145"/>
      <c r="E72" s="145"/>
      <c r="F72" s="145"/>
      <c r="G72" s="145"/>
      <c r="H72" s="146">
        <v>1208</v>
      </c>
      <c r="I72" s="146"/>
      <c r="J72" s="146"/>
      <c r="K72" s="146">
        <v>9096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idden="1" x14ac:dyDescent="0.25">
      <c r="A73" s="144" t="s">
        <v>160</v>
      </c>
      <c r="B73" s="145"/>
      <c r="C73" s="145"/>
      <c r="D73" s="145"/>
      <c r="E73" s="145"/>
      <c r="F73" s="145"/>
      <c r="G73" s="145"/>
      <c r="H73" s="146">
        <v>41</v>
      </c>
      <c r="I73" s="146"/>
      <c r="J73" s="146"/>
      <c r="K73" s="146">
        <v>432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t="30" hidden="1" customHeight="1" x14ac:dyDescent="0.25">
      <c r="A74" s="144" t="s">
        <v>161</v>
      </c>
      <c r="B74" s="145"/>
      <c r="C74" s="145"/>
      <c r="D74" s="145"/>
      <c r="E74" s="145"/>
      <c r="F74" s="145"/>
      <c r="G74" s="145"/>
      <c r="H74" s="146">
        <v>40</v>
      </c>
      <c r="I74" s="146"/>
      <c r="J74" s="146"/>
      <c r="K74" s="146">
        <v>432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162</v>
      </c>
      <c r="B75" s="145"/>
      <c r="C75" s="145"/>
      <c r="D75" s="145"/>
      <c r="E75" s="145"/>
      <c r="F75" s="145"/>
      <c r="G75" s="145"/>
      <c r="H75" s="146">
        <v>1289</v>
      </c>
      <c r="I75" s="146"/>
      <c r="J75" s="146"/>
      <c r="K75" s="146">
        <v>9960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15" customHeight="1" x14ac:dyDescent="0.25">
      <c r="A76" s="144" t="s">
        <v>163</v>
      </c>
      <c r="B76" s="145"/>
      <c r="C76" s="145"/>
      <c r="D76" s="145"/>
      <c r="E76" s="145"/>
      <c r="F76" s="145"/>
      <c r="G76" s="145"/>
      <c r="H76" s="146">
        <v>119.5</v>
      </c>
      <c r="I76" s="146"/>
      <c r="J76" s="146"/>
      <c r="K76" s="146">
        <v>567.61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7" t="s">
        <v>164</v>
      </c>
      <c r="B77" s="148"/>
      <c r="C77" s="148"/>
      <c r="D77" s="148"/>
      <c r="E77" s="148"/>
      <c r="F77" s="148"/>
      <c r="G77" s="148"/>
      <c r="H77" s="149">
        <v>1408.5</v>
      </c>
      <c r="I77" s="149"/>
      <c r="J77" s="149"/>
      <c r="K77" s="149">
        <v>10527.61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50"/>
      <c r="B78" s="39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50"/>
      <c r="B79" s="39"/>
      <c r="C79" s="73" t="s">
        <v>61</v>
      </c>
      <c r="D79" s="48"/>
      <c r="E79" s="48"/>
      <c r="F79" s="48"/>
      <c r="G79" s="48"/>
      <c r="H79" s="74">
        <f>IF(ISBLANK(Y30),"",ROUND(Z30/Y30,2)*100)</f>
        <v>100</v>
      </c>
      <c r="I79" s="48"/>
      <c r="J79" s="48"/>
      <c r="K79" s="74">
        <f>IF(ISBLANK(Y31),"",ROUND(Z31/Y31,2)*100)</f>
        <v>86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x14ac:dyDescent="0.25">
      <c r="A80" s="50"/>
      <c r="B80" s="39"/>
      <c r="C80" s="73" t="s">
        <v>62</v>
      </c>
      <c r="D80" s="48"/>
      <c r="E80" s="48"/>
      <c r="F80" s="48"/>
      <c r="G80" s="48"/>
      <c r="H80" s="45">
        <f>IF(ISBLANK(Y30),"",ROUND(AA30/Y30,2)*100)</f>
        <v>60</v>
      </c>
      <c r="I80" s="48"/>
      <c r="J80" s="48"/>
      <c r="K80" s="45">
        <f>IF(ISBLANK(Y31),"",ROUND(AA31/Y31,2)*100)</f>
        <v>48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28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2" x14ac:dyDescent="0.25">
      <c r="B82" s="75" t="s">
        <v>68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x14ac:dyDescent="0.25">
      <c r="B83" s="3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69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46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</row>
    <row r="87" spans="1:22" x14ac:dyDescent="0.25">
      <c r="C87" s="49"/>
      <c r="D87" s="49"/>
      <c r="E87" s="49"/>
      <c r="F87" s="49"/>
      <c r="G87" s="49"/>
    </row>
    <row r="88" spans="1:22" x14ac:dyDescent="0.25">
      <c r="C88" s="49"/>
      <c r="D88" s="49"/>
      <c r="E88" s="49"/>
      <c r="F88" s="49"/>
      <c r="G88" s="4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</sheetData>
  <mergeCells count="58">
    <mergeCell ref="A76:G76"/>
    <mergeCell ref="A77:G77"/>
    <mergeCell ref="A70:G70"/>
    <mergeCell ref="A71:G71"/>
    <mergeCell ref="A72:G72"/>
    <mergeCell ref="A73:G73"/>
    <mergeCell ref="A74:G74"/>
    <mergeCell ref="A75:G75"/>
    <mergeCell ref="A64:G64"/>
    <mergeCell ref="A65:G65"/>
    <mergeCell ref="A66:G66"/>
    <mergeCell ref="A67:G67"/>
    <mergeCell ref="A68:G68"/>
    <mergeCell ref="A69:G69"/>
    <mergeCell ref="A54:V54"/>
    <mergeCell ref="A55:V55"/>
    <mergeCell ref="A57:V57"/>
    <mergeCell ref="A59:V59"/>
    <mergeCell ref="A60:V60"/>
    <mergeCell ref="A62:V62"/>
    <mergeCell ref="A40:V40"/>
    <mergeCell ref="A41:V41"/>
    <mergeCell ref="A45:V45"/>
    <mergeCell ref="A47:V47"/>
    <mergeCell ref="A51:V51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165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1408.5/1000</f>
        <v>1.4085000000000001</v>
      </c>
      <c r="H11" s="85"/>
      <c r="I11" s="55" t="s">
        <v>5</v>
      </c>
      <c r="J11" s="86">
        <f>10527.61/1000</f>
        <v>10.527610000000001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2.469E-2</v>
      </c>
      <c r="H14" s="85"/>
      <c r="I14" s="55" t="s">
        <v>7</v>
      </c>
      <c r="J14" s="86">
        <f>(P14+P15)/1000</f>
        <v>2.469E-2</v>
      </c>
      <c r="K14" s="87"/>
      <c r="L14" s="58">
        <v>266</v>
      </c>
      <c r="M14" s="35" t="s">
        <v>7</v>
      </c>
      <c r="N14" s="57"/>
      <c r="O14" s="26">
        <v>24.57</v>
      </c>
      <c r="P14" s="27">
        <v>24.57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267/1000</f>
        <v>0.26700000000000002</v>
      </c>
      <c r="H15" s="117"/>
      <c r="I15" s="55" t="s">
        <v>5</v>
      </c>
      <c r="J15" s="86">
        <f>3210/1000</f>
        <v>3.21</v>
      </c>
      <c r="K15" s="87"/>
      <c r="L15" s="59">
        <v>3192</v>
      </c>
      <c r="M15" s="35" t="s">
        <v>5</v>
      </c>
      <c r="N15" s="57"/>
      <c r="O15" s="26">
        <v>0.12</v>
      </c>
      <c r="P15" s="27">
        <v>0.12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168</v>
      </c>
      <c r="C26" s="134" t="s">
        <v>169</v>
      </c>
      <c r="D26" s="154" t="s">
        <v>170</v>
      </c>
      <c r="E26" s="155">
        <v>1.4</v>
      </c>
      <c r="F26" s="136" t="s">
        <v>171</v>
      </c>
      <c r="G26" s="136">
        <v>13.8</v>
      </c>
      <c r="H26" s="156"/>
      <c r="I26" s="156"/>
      <c r="J26" s="136" t="s">
        <v>172</v>
      </c>
      <c r="K26" s="136">
        <v>165.69</v>
      </c>
      <c r="L26" s="157"/>
      <c r="M26" s="156">
        <f>IF(ISNUMBER(K26/G26),IF(NOT(K26/G26=0),K26/G26, " "), " ")</f>
        <v>12.006521739130434</v>
      </c>
      <c r="N26" s="154"/>
    </row>
    <row r="27" spans="1:23" s="29" customFormat="1" ht="22.8" x14ac:dyDescent="0.25">
      <c r="A27" s="152">
        <v>2</v>
      </c>
      <c r="B27" s="153" t="s">
        <v>173</v>
      </c>
      <c r="C27" s="134" t="s">
        <v>174</v>
      </c>
      <c r="D27" s="154" t="s">
        <v>170</v>
      </c>
      <c r="E27" s="155">
        <v>6.83</v>
      </c>
      <c r="F27" s="136" t="s">
        <v>175</v>
      </c>
      <c r="G27" s="136">
        <v>70.55</v>
      </c>
      <c r="H27" s="156"/>
      <c r="I27" s="156"/>
      <c r="J27" s="136" t="s">
        <v>176</v>
      </c>
      <c r="K27" s="136">
        <v>847.26</v>
      </c>
      <c r="L27" s="157"/>
      <c r="M27" s="156">
        <f>IF(ISNUMBER(K27/G27),IF(NOT(K27/G27=0),K27/G27, " "), " ")</f>
        <v>12.009355067328137</v>
      </c>
      <c r="N27" s="154"/>
    </row>
    <row r="28" spans="1:23" s="29" customFormat="1" ht="22.8" x14ac:dyDescent="0.25">
      <c r="A28" s="152">
        <v>3</v>
      </c>
      <c r="B28" s="153" t="s">
        <v>177</v>
      </c>
      <c r="C28" s="134" t="s">
        <v>178</v>
      </c>
      <c r="D28" s="154" t="s">
        <v>170</v>
      </c>
      <c r="E28" s="155">
        <v>1.66</v>
      </c>
      <c r="F28" s="136" t="s">
        <v>179</v>
      </c>
      <c r="G28" s="136">
        <v>17.899999999999999</v>
      </c>
      <c r="H28" s="156"/>
      <c r="I28" s="156"/>
      <c r="J28" s="136" t="s">
        <v>180</v>
      </c>
      <c r="K28" s="136">
        <v>214.89</v>
      </c>
      <c r="L28" s="157"/>
      <c r="M28" s="156">
        <f>IF(ISNUMBER(K28/G28),IF(NOT(K28/G28=0),K28/G28, " "), " ")</f>
        <v>12.005027932960894</v>
      </c>
      <c r="N28" s="154"/>
    </row>
    <row r="29" spans="1:23" s="29" customFormat="1" ht="22.8" x14ac:dyDescent="0.25">
      <c r="A29" s="152">
        <v>4</v>
      </c>
      <c r="B29" s="153" t="s">
        <v>181</v>
      </c>
      <c r="C29" s="134" t="s">
        <v>182</v>
      </c>
      <c r="D29" s="154" t="s">
        <v>170</v>
      </c>
      <c r="E29" s="155">
        <v>5.21</v>
      </c>
      <c r="F29" s="136" t="s">
        <v>183</v>
      </c>
      <c r="G29" s="136">
        <v>56.89</v>
      </c>
      <c r="H29" s="156"/>
      <c r="I29" s="156"/>
      <c r="J29" s="136" t="s">
        <v>184</v>
      </c>
      <c r="K29" s="136">
        <v>682.77</v>
      </c>
      <c r="L29" s="157"/>
      <c r="M29" s="156">
        <f>IF(ISNUMBER(K29/G29),IF(NOT(K29/G29=0),K29/G29, " "), " ")</f>
        <v>12.001582000351554</v>
      </c>
      <c r="N29" s="154"/>
    </row>
    <row r="30" spans="1:23" ht="22.8" x14ac:dyDescent="0.25">
      <c r="A30" s="152">
        <v>5</v>
      </c>
      <c r="B30" s="153" t="s">
        <v>185</v>
      </c>
      <c r="C30" s="134" t="s">
        <v>186</v>
      </c>
      <c r="D30" s="154" t="s">
        <v>170</v>
      </c>
      <c r="E30" s="155">
        <v>7.8</v>
      </c>
      <c r="F30" s="136" t="s">
        <v>187</v>
      </c>
      <c r="G30" s="136">
        <v>87.36</v>
      </c>
      <c r="H30" s="156"/>
      <c r="I30" s="156"/>
      <c r="J30" s="136" t="s">
        <v>188</v>
      </c>
      <c r="K30" s="136">
        <v>1048.4000000000001</v>
      </c>
      <c r="L30" s="157"/>
      <c r="M30" s="156">
        <f>IF(ISNUMBER(K30/G30),IF(NOT(K30/G30=0),K30/G30, " "), " ")</f>
        <v>12.000915750915752</v>
      </c>
      <c r="N30" s="154"/>
    </row>
    <row r="31" spans="1:23" ht="22.8" x14ac:dyDescent="0.25">
      <c r="A31" s="152">
        <v>6</v>
      </c>
      <c r="B31" s="153" t="s">
        <v>189</v>
      </c>
      <c r="C31" s="134" t="s">
        <v>190</v>
      </c>
      <c r="D31" s="154" t="s">
        <v>170</v>
      </c>
      <c r="E31" s="155">
        <v>0.81</v>
      </c>
      <c r="F31" s="136" t="s">
        <v>191</v>
      </c>
      <c r="G31" s="136">
        <v>9.2899999999999991</v>
      </c>
      <c r="H31" s="156"/>
      <c r="I31" s="156"/>
      <c r="J31" s="136" t="s">
        <v>192</v>
      </c>
      <c r="K31" s="136">
        <v>111.47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 t="s">
        <v>193</v>
      </c>
      <c r="C32" s="134" t="s">
        <v>194</v>
      </c>
      <c r="D32" s="154" t="s">
        <v>170</v>
      </c>
      <c r="E32" s="155">
        <v>0.86</v>
      </c>
      <c r="F32" s="136" t="s">
        <v>195</v>
      </c>
      <c r="G32" s="136">
        <v>10.35</v>
      </c>
      <c r="H32" s="156"/>
      <c r="I32" s="156"/>
      <c r="J32" s="136" t="s">
        <v>196</v>
      </c>
      <c r="K32" s="136">
        <v>124.13</v>
      </c>
      <c r="L32" s="157"/>
      <c r="M32" s="156">
        <f>IF(ISNUMBER(K32/G32),IF(NOT(K32/G32=0),K32/G32, " "), " ")</f>
        <v>11.993236714975845</v>
      </c>
      <c r="N32" s="154"/>
    </row>
    <row r="33" spans="1:14" ht="22.8" x14ac:dyDescent="0.25">
      <c r="A33" s="152">
        <v>8</v>
      </c>
      <c r="B33" s="153">
        <v>2</v>
      </c>
      <c r="C33" s="134" t="s">
        <v>197</v>
      </c>
      <c r="D33" s="154" t="s">
        <v>170</v>
      </c>
      <c r="E33" s="155">
        <v>0.12</v>
      </c>
      <c r="F33" s="136" t="s">
        <v>198</v>
      </c>
      <c r="G33" s="136"/>
      <c r="H33" s="156"/>
      <c r="I33" s="156"/>
      <c r="J33" s="136" t="s">
        <v>198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199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4" t="s">
        <v>200</v>
      </c>
      <c r="D35" s="154" t="s">
        <v>201</v>
      </c>
      <c r="E35" s="155">
        <v>0.03</v>
      </c>
      <c r="F35" s="136" t="s">
        <v>202</v>
      </c>
      <c r="G35" s="136">
        <v>1.01</v>
      </c>
      <c r="H35" s="156"/>
      <c r="I35" s="156"/>
      <c r="J35" s="136" t="s">
        <v>203</v>
      </c>
      <c r="K35" s="136">
        <v>4.8899999999999997</v>
      </c>
      <c r="L35" s="157"/>
      <c r="M35" s="156">
        <f>IF(ISNUMBER(K35/G35),IF(NOT(K35/G35=0),K35/G35, " "), " ")</f>
        <v>4.8415841584158414</v>
      </c>
      <c r="N35" s="154" t="s">
        <v>204</v>
      </c>
    </row>
    <row r="36" spans="1:14" ht="22.8" x14ac:dyDescent="0.25">
      <c r="A36" s="152">
        <v>10</v>
      </c>
      <c r="B36" s="153">
        <v>40502</v>
      </c>
      <c r="C36" s="134" t="s">
        <v>205</v>
      </c>
      <c r="D36" s="154" t="s">
        <v>201</v>
      </c>
      <c r="E36" s="155">
        <v>1.55</v>
      </c>
      <c r="F36" s="136" t="s">
        <v>206</v>
      </c>
      <c r="G36" s="136">
        <v>12.15</v>
      </c>
      <c r="H36" s="156"/>
      <c r="I36" s="156"/>
      <c r="J36" s="136" t="s">
        <v>207</v>
      </c>
      <c r="K36" s="136">
        <v>69.75</v>
      </c>
      <c r="L36" s="157"/>
      <c r="M36" s="156">
        <f>IF(ISNUMBER(K36/G36),IF(NOT(K36/G36=0),K36/G36, " "), " ")</f>
        <v>5.7407407407407405</v>
      </c>
      <c r="N36" s="154" t="s">
        <v>204</v>
      </c>
    </row>
    <row r="37" spans="1:14" ht="22.8" x14ac:dyDescent="0.25">
      <c r="A37" s="152">
        <v>11</v>
      </c>
      <c r="B37" s="153">
        <v>40504</v>
      </c>
      <c r="C37" s="134" t="s">
        <v>208</v>
      </c>
      <c r="D37" s="154" t="s">
        <v>201</v>
      </c>
      <c r="E37" s="155">
        <v>0.7</v>
      </c>
      <c r="F37" s="136" t="s">
        <v>209</v>
      </c>
      <c r="G37" s="136">
        <v>0.9</v>
      </c>
      <c r="H37" s="156"/>
      <c r="I37" s="156"/>
      <c r="J37" s="136" t="s">
        <v>210</v>
      </c>
      <c r="K37" s="136">
        <v>2.1</v>
      </c>
      <c r="L37" s="157"/>
      <c r="M37" s="156">
        <f>IF(ISNUMBER(K37/G37),IF(NOT(K37/G37=0),K37/G37, " "), " ")</f>
        <v>2.3333333333333335</v>
      </c>
      <c r="N37" s="154" t="s">
        <v>204</v>
      </c>
    </row>
    <row r="38" spans="1:14" ht="22.8" x14ac:dyDescent="0.25">
      <c r="A38" s="152">
        <v>12</v>
      </c>
      <c r="B38" s="153">
        <v>310102</v>
      </c>
      <c r="C38" s="134" t="s">
        <v>211</v>
      </c>
      <c r="D38" s="154" t="s">
        <v>201</v>
      </c>
      <c r="E38" s="155">
        <v>0.27</v>
      </c>
      <c r="F38" s="136" t="s">
        <v>212</v>
      </c>
      <c r="G38" s="136">
        <v>1.9</v>
      </c>
      <c r="H38" s="156"/>
      <c r="I38" s="156"/>
      <c r="J38" s="136" t="s">
        <v>213</v>
      </c>
      <c r="K38" s="136">
        <v>18.07</v>
      </c>
      <c r="L38" s="157"/>
      <c r="M38" s="156">
        <f>IF(ISNUMBER(K38/G38),IF(NOT(K38/G38=0),K38/G38, " "), " ")</f>
        <v>9.510526315789475</v>
      </c>
      <c r="N38" s="154" t="s">
        <v>214</v>
      </c>
    </row>
    <row r="39" spans="1:14" ht="22.8" x14ac:dyDescent="0.25">
      <c r="A39" s="152">
        <v>13</v>
      </c>
      <c r="B39" s="153">
        <v>400001</v>
      </c>
      <c r="C39" s="134" t="s">
        <v>215</v>
      </c>
      <c r="D39" s="154" t="s">
        <v>201</v>
      </c>
      <c r="E39" s="155">
        <v>0.03</v>
      </c>
      <c r="F39" s="136" t="s">
        <v>216</v>
      </c>
      <c r="G39" s="136">
        <v>3.1</v>
      </c>
      <c r="H39" s="156"/>
      <c r="I39" s="156"/>
      <c r="J39" s="136" t="s">
        <v>217</v>
      </c>
      <c r="K39" s="136">
        <v>17.61</v>
      </c>
      <c r="L39" s="157"/>
      <c r="M39" s="156">
        <f>IF(ISNUMBER(K39/G39),IF(NOT(K39/G39=0),K39/G39, " "), " ")</f>
        <v>5.6806451612903226</v>
      </c>
      <c r="N39" s="154" t="s">
        <v>204</v>
      </c>
    </row>
    <row r="40" spans="1:14" ht="19.350000000000001" customHeight="1" x14ac:dyDescent="0.25">
      <c r="A40" s="128" t="s">
        <v>218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14</v>
      </c>
      <c r="B41" s="153" t="s">
        <v>219</v>
      </c>
      <c r="C41" s="134" t="s">
        <v>220</v>
      </c>
      <c r="D41" s="154" t="s">
        <v>221</v>
      </c>
      <c r="E41" s="155">
        <v>0.1968</v>
      </c>
      <c r="F41" s="136" t="s">
        <v>222</v>
      </c>
      <c r="G41" s="136">
        <v>1.22</v>
      </c>
      <c r="H41" s="156">
        <v>42.66</v>
      </c>
      <c r="I41" s="156">
        <v>8.4</v>
      </c>
      <c r="J41" s="136" t="s">
        <v>223</v>
      </c>
      <c r="K41" s="136">
        <v>9.65</v>
      </c>
      <c r="L41" s="157"/>
      <c r="M41" s="156">
        <f>IF(ISNUMBER(K41/G41),IF(NOT(K41/G41=0),K41/G41, " "), " ")</f>
        <v>7.9098360655737707</v>
      </c>
      <c r="N41" s="154" t="s">
        <v>224</v>
      </c>
    </row>
    <row r="42" spans="1:14" ht="34.200000000000003" x14ac:dyDescent="0.25">
      <c r="A42" s="152">
        <v>15</v>
      </c>
      <c r="B42" s="153" t="s">
        <v>225</v>
      </c>
      <c r="C42" s="134" t="s">
        <v>226</v>
      </c>
      <c r="D42" s="154" t="s">
        <v>227</v>
      </c>
      <c r="E42" s="155">
        <v>1E-4</v>
      </c>
      <c r="F42" s="136" t="s">
        <v>228</v>
      </c>
      <c r="G42" s="136">
        <v>1.06</v>
      </c>
      <c r="H42" s="156">
        <v>37127</v>
      </c>
      <c r="I42" s="156">
        <v>3.71</v>
      </c>
      <c r="J42" s="136" t="s">
        <v>229</v>
      </c>
      <c r="K42" s="136">
        <v>3.81</v>
      </c>
      <c r="L42" s="157"/>
      <c r="M42" s="156">
        <f>IF(ISNUMBER(K42/G42),IF(NOT(K42/G42=0),K42/G42, " "), " ")</f>
        <v>3.5943396226415092</v>
      </c>
      <c r="N42" s="154" t="s">
        <v>230</v>
      </c>
    </row>
    <row r="43" spans="1:14" ht="34.200000000000003" x14ac:dyDescent="0.25">
      <c r="A43" s="152">
        <v>16</v>
      </c>
      <c r="B43" s="153" t="s">
        <v>231</v>
      </c>
      <c r="C43" s="134" t="s">
        <v>232</v>
      </c>
      <c r="D43" s="154" t="s">
        <v>227</v>
      </c>
      <c r="E43" s="155">
        <v>1E-4</v>
      </c>
      <c r="F43" s="136" t="s">
        <v>233</v>
      </c>
      <c r="G43" s="136">
        <v>1.04</v>
      </c>
      <c r="H43" s="156">
        <v>39055.08</v>
      </c>
      <c r="I43" s="156">
        <v>3.91</v>
      </c>
      <c r="J43" s="136" t="s">
        <v>234</v>
      </c>
      <c r="K43" s="136">
        <v>4.03</v>
      </c>
      <c r="L43" s="157"/>
      <c r="M43" s="156">
        <f>IF(ISNUMBER(K43/G43),IF(NOT(K43/G43=0),K43/G43, " "), " ")</f>
        <v>3.875</v>
      </c>
      <c r="N43" s="154" t="s">
        <v>235</v>
      </c>
    </row>
    <row r="44" spans="1:14" ht="22.8" x14ac:dyDescent="0.25">
      <c r="A44" s="152">
        <v>17</v>
      </c>
      <c r="B44" s="153" t="s">
        <v>236</v>
      </c>
      <c r="C44" s="134" t="s">
        <v>237</v>
      </c>
      <c r="D44" s="154" t="s">
        <v>227</v>
      </c>
      <c r="E44" s="155">
        <v>4.0000000000000002E-4</v>
      </c>
      <c r="F44" s="136" t="s">
        <v>238</v>
      </c>
      <c r="G44" s="136">
        <v>4.26</v>
      </c>
      <c r="H44" s="156">
        <v>56684.17</v>
      </c>
      <c r="I44" s="156">
        <v>22.67</v>
      </c>
      <c r="J44" s="136" t="s">
        <v>239</v>
      </c>
      <c r="K44" s="136">
        <v>23.25</v>
      </c>
      <c r="L44" s="157"/>
      <c r="M44" s="156">
        <f>IF(ISNUMBER(K44/G44),IF(NOT(K44/G44=0),K44/G44, " "), " ")</f>
        <v>5.4577464788732399</v>
      </c>
      <c r="N44" s="154" t="s">
        <v>240</v>
      </c>
    </row>
    <row r="45" spans="1:14" ht="34.200000000000003" x14ac:dyDescent="0.25">
      <c r="A45" s="152">
        <v>18</v>
      </c>
      <c r="B45" s="153" t="s">
        <v>241</v>
      </c>
      <c r="C45" s="134" t="s">
        <v>242</v>
      </c>
      <c r="D45" s="154" t="s">
        <v>221</v>
      </c>
      <c r="E45" s="155">
        <v>0.16259999999999999</v>
      </c>
      <c r="F45" s="136" t="s">
        <v>243</v>
      </c>
      <c r="G45" s="136">
        <v>16.420000000000002</v>
      </c>
      <c r="H45" s="156">
        <v>418</v>
      </c>
      <c r="I45" s="156">
        <v>67.97</v>
      </c>
      <c r="J45" s="136" t="s">
        <v>244</v>
      </c>
      <c r="K45" s="136">
        <v>70.989999999999995</v>
      </c>
      <c r="L45" s="157"/>
      <c r="M45" s="156">
        <f>IF(ISNUMBER(K45/G45),IF(NOT(K45/G45=0),K45/G45, " "), " ")</f>
        <v>4.323386114494518</v>
      </c>
      <c r="N45" s="154" t="s">
        <v>245</v>
      </c>
    </row>
    <row r="46" spans="1:14" ht="22.8" x14ac:dyDescent="0.25">
      <c r="A46" s="152">
        <v>19</v>
      </c>
      <c r="B46" s="153" t="s">
        <v>246</v>
      </c>
      <c r="C46" s="134" t="s">
        <v>247</v>
      </c>
      <c r="D46" s="154" t="s">
        <v>248</v>
      </c>
      <c r="E46" s="155">
        <v>1.2999999999999999E-2</v>
      </c>
      <c r="F46" s="136" t="s">
        <v>249</v>
      </c>
      <c r="G46" s="136">
        <v>0.55000000000000004</v>
      </c>
      <c r="H46" s="156">
        <v>228.81</v>
      </c>
      <c r="I46" s="156">
        <v>2.98</v>
      </c>
      <c r="J46" s="136" t="s">
        <v>250</v>
      </c>
      <c r="K46" s="136">
        <v>3.04</v>
      </c>
      <c r="L46" s="157"/>
      <c r="M46" s="156">
        <f>IF(ISNUMBER(K46/G46),IF(NOT(K46/G46=0),K46/G46, " "), " ")</f>
        <v>5.5272727272727264</v>
      </c>
      <c r="N46" s="154" t="s">
        <v>251</v>
      </c>
    </row>
    <row r="47" spans="1:14" ht="45.6" x14ac:dyDescent="0.25">
      <c r="A47" s="152">
        <v>20</v>
      </c>
      <c r="B47" s="153" t="s">
        <v>252</v>
      </c>
      <c r="C47" s="134" t="s">
        <v>253</v>
      </c>
      <c r="D47" s="154" t="s">
        <v>248</v>
      </c>
      <c r="E47" s="155">
        <v>0.42399999999999999</v>
      </c>
      <c r="F47" s="136" t="s">
        <v>254</v>
      </c>
      <c r="G47" s="136">
        <v>9.67</v>
      </c>
      <c r="H47" s="156">
        <v>119.32</v>
      </c>
      <c r="I47" s="156">
        <v>50.6</v>
      </c>
      <c r="J47" s="136" t="s">
        <v>255</v>
      </c>
      <c r="K47" s="136">
        <v>51.74</v>
      </c>
      <c r="L47" s="157"/>
      <c r="M47" s="156">
        <f>IF(ISNUMBER(K47/G47),IF(NOT(K47/G47=0),K47/G47, " "), " ")</f>
        <v>5.3505687693898656</v>
      </c>
      <c r="N47" s="154" t="s">
        <v>256</v>
      </c>
    </row>
    <row r="48" spans="1:14" ht="34.200000000000003" x14ac:dyDescent="0.25">
      <c r="A48" s="152">
        <v>21</v>
      </c>
      <c r="B48" s="153" t="s">
        <v>257</v>
      </c>
      <c r="C48" s="134" t="s">
        <v>258</v>
      </c>
      <c r="D48" s="154" t="s">
        <v>227</v>
      </c>
      <c r="E48" s="155">
        <v>1.6999999999999999E-3</v>
      </c>
      <c r="F48" s="136" t="s">
        <v>259</v>
      </c>
      <c r="G48" s="136">
        <v>35.549999999999997</v>
      </c>
      <c r="H48" s="156">
        <v>55802.95</v>
      </c>
      <c r="I48" s="156">
        <v>94.86</v>
      </c>
      <c r="J48" s="136" t="s">
        <v>260</v>
      </c>
      <c r="K48" s="136">
        <v>97.32</v>
      </c>
      <c r="L48" s="157"/>
      <c r="M48" s="156">
        <f>IF(ISNUMBER(K48/G48),IF(NOT(K48/G48=0),K48/G48, " "), " ")</f>
        <v>2.737552742616034</v>
      </c>
      <c r="N48" s="154" t="s">
        <v>235</v>
      </c>
    </row>
    <row r="49" spans="1:14" ht="57" x14ac:dyDescent="0.25">
      <c r="A49" s="152">
        <v>22</v>
      </c>
      <c r="B49" s="153" t="s">
        <v>261</v>
      </c>
      <c r="C49" s="134" t="s">
        <v>262</v>
      </c>
      <c r="D49" s="154" t="s">
        <v>263</v>
      </c>
      <c r="E49" s="155">
        <v>6.42</v>
      </c>
      <c r="F49" s="136" t="s">
        <v>264</v>
      </c>
      <c r="G49" s="136">
        <v>394.83</v>
      </c>
      <c r="H49" s="156">
        <v>264.76</v>
      </c>
      <c r="I49" s="156">
        <v>1699.76</v>
      </c>
      <c r="J49" s="136" t="s">
        <v>265</v>
      </c>
      <c r="K49" s="136">
        <v>1748.23</v>
      </c>
      <c r="L49" s="157"/>
      <c r="M49" s="156">
        <f>IF(ISNUMBER(K49/G49),IF(NOT(K49/G49=0),K49/G49, " "), " ")</f>
        <v>4.4278043715016588</v>
      </c>
      <c r="N49" s="154" t="s">
        <v>266</v>
      </c>
    </row>
    <row r="50" spans="1:14" ht="22.8" x14ac:dyDescent="0.25">
      <c r="A50" s="152">
        <v>23</v>
      </c>
      <c r="B50" s="153" t="s">
        <v>267</v>
      </c>
      <c r="C50" s="134" t="s">
        <v>268</v>
      </c>
      <c r="D50" s="154" t="s">
        <v>269</v>
      </c>
      <c r="E50" s="155">
        <v>3</v>
      </c>
      <c r="F50" s="136" t="s">
        <v>270</v>
      </c>
      <c r="G50" s="136">
        <v>55.8</v>
      </c>
      <c r="H50" s="156">
        <v>40.729999999999997</v>
      </c>
      <c r="I50" s="156">
        <v>122.19</v>
      </c>
      <c r="J50" s="136" t="s">
        <v>271</v>
      </c>
      <c r="K50" s="136">
        <v>125.13</v>
      </c>
      <c r="L50" s="157"/>
      <c r="M50" s="156">
        <f>IF(ISNUMBER(K50/G50),IF(NOT(K50/G50=0),K50/G50, " "), " ")</f>
        <v>2.2424731182795701</v>
      </c>
      <c r="N50" s="154" t="s">
        <v>272</v>
      </c>
    </row>
    <row r="51" spans="1:14" ht="34.200000000000003" x14ac:dyDescent="0.25">
      <c r="A51" s="152">
        <v>24</v>
      </c>
      <c r="B51" s="153" t="s">
        <v>273</v>
      </c>
      <c r="C51" s="134" t="s">
        <v>274</v>
      </c>
      <c r="D51" s="154" t="s">
        <v>221</v>
      </c>
      <c r="E51" s="155">
        <v>1.6536</v>
      </c>
      <c r="F51" s="136" t="s">
        <v>275</v>
      </c>
      <c r="G51" s="136">
        <v>5.14</v>
      </c>
      <c r="H51" s="156">
        <v>22.32</v>
      </c>
      <c r="I51" s="156">
        <v>36.9</v>
      </c>
      <c r="J51" s="136" t="s">
        <v>276</v>
      </c>
      <c r="K51" s="136">
        <v>37.65</v>
      </c>
      <c r="L51" s="157"/>
      <c r="M51" s="156">
        <f>IF(ISNUMBER(K51/G51),IF(NOT(K51/G51=0),K51/G51, " "), " ")</f>
        <v>7.3249027237354092</v>
      </c>
      <c r="N51" s="154" t="s">
        <v>277</v>
      </c>
    </row>
    <row r="52" spans="1:14" ht="34.200000000000003" x14ac:dyDescent="0.25">
      <c r="A52" s="152">
        <v>25</v>
      </c>
      <c r="B52" s="153" t="s">
        <v>278</v>
      </c>
      <c r="C52" s="134" t="s">
        <v>279</v>
      </c>
      <c r="D52" s="154" t="s">
        <v>227</v>
      </c>
      <c r="E52" s="155">
        <v>8.0000000000000004E-4</v>
      </c>
      <c r="F52" s="136" t="s">
        <v>280</v>
      </c>
      <c r="G52" s="136">
        <v>19.91</v>
      </c>
      <c r="H52" s="156">
        <v>119349.81</v>
      </c>
      <c r="I52" s="156">
        <v>95.48</v>
      </c>
      <c r="J52" s="136" t="s">
        <v>281</v>
      </c>
      <c r="K52" s="136">
        <v>97.62</v>
      </c>
      <c r="L52" s="157"/>
      <c r="M52" s="156">
        <f>IF(ISNUMBER(K52/G52),IF(NOT(K52/G52=0),K52/G52, " "), " ")</f>
        <v>4.9030637870416882</v>
      </c>
      <c r="N52" s="154" t="s">
        <v>235</v>
      </c>
    </row>
    <row r="53" spans="1:14" ht="22.8" x14ac:dyDescent="0.25">
      <c r="A53" s="152">
        <v>26</v>
      </c>
      <c r="B53" s="153" t="s">
        <v>282</v>
      </c>
      <c r="C53" s="134" t="s">
        <v>283</v>
      </c>
      <c r="D53" s="154" t="s">
        <v>248</v>
      </c>
      <c r="E53" s="155">
        <v>3.5000000000000003E-2</v>
      </c>
      <c r="F53" s="136" t="s">
        <v>284</v>
      </c>
      <c r="G53" s="136">
        <v>0.93</v>
      </c>
      <c r="H53" s="156">
        <v>188.27</v>
      </c>
      <c r="I53" s="156">
        <v>6.59</v>
      </c>
      <c r="J53" s="136" t="s">
        <v>285</v>
      </c>
      <c r="K53" s="136">
        <v>6.73</v>
      </c>
      <c r="L53" s="157"/>
      <c r="M53" s="156">
        <f>IF(ISNUMBER(K53/G53),IF(NOT(K53/G53=0),K53/G53, " "), " ")</f>
        <v>7.236559139784946</v>
      </c>
      <c r="N53" s="154" t="s">
        <v>286</v>
      </c>
    </row>
    <row r="54" spans="1:14" ht="22.8" x14ac:dyDescent="0.25">
      <c r="A54" s="152">
        <v>27</v>
      </c>
      <c r="B54" s="153" t="s">
        <v>287</v>
      </c>
      <c r="C54" s="134" t="s">
        <v>288</v>
      </c>
      <c r="D54" s="154" t="s">
        <v>269</v>
      </c>
      <c r="E54" s="155">
        <v>1</v>
      </c>
      <c r="F54" s="136" t="s">
        <v>289</v>
      </c>
      <c r="G54" s="136">
        <v>29.3</v>
      </c>
      <c r="H54" s="156"/>
      <c r="I54" s="156"/>
      <c r="J54" s="136" t="s">
        <v>290</v>
      </c>
      <c r="K54" s="136">
        <v>82.21</v>
      </c>
      <c r="L54" s="157"/>
      <c r="M54" s="156">
        <f>IF(ISNUMBER(K54/G54),IF(NOT(K54/G54=0),K54/G54, " "), " ")</f>
        <v>2.8058020477815697</v>
      </c>
      <c r="N54" s="154"/>
    </row>
    <row r="55" spans="1:14" ht="19.350000000000001" customHeight="1" x14ac:dyDescent="0.25">
      <c r="A55" s="150" t="s">
        <v>291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</row>
    <row r="56" spans="1:14" ht="19.350000000000001" customHeight="1" x14ac:dyDescent="0.25">
      <c r="A56" s="128" t="s">
        <v>218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</row>
    <row r="57" spans="1:14" ht="22.8" x14ac:dyDescent="0.25">
      <c r="A57" s="152">
        <v>28</v>
      </c>
      <c r="B57" s="153" t="s">
        <v>292</v>
      </c>
      <c r="C57" s="134" t="s">
        <v>293</v>
      </c>
      <c r="D57" s="154" t="s">
        <v>269</v>
      </c>
      <c r="E57" s="155">
        <v>1</v>
      </c>
      <c r="F57" s="136" t="s">
        <v>198</v>
      </c>
      <c r="G57" s="136"/>
      <c r="H57" s="156"/>
      <c r="I57" s="156"/>
      <c r="J57" s="136" t="s">
        <v>198</v>
      </c>
      <c r="K57" s="136"/>
      <c r="L57" s="157"/>
      <c r="M57" s="156" t="str">
        <f>IF(ISNUMBER(K57/G57),IF(NOT(K57/G57=0),K57/G57, " "), " ")</f>
        <v xml:space="preserve"> </v>
      </c>
      <c r="N57" s="154"/>
    </row>
    <row r="58" spans="1:14" ht="22.8" x14ac:dyDescent="0.25">
      <c r="A58" s="158">
        <v>29</v>
      </c>
      <c r="B58" s="159" t="s">
        <v>294</v>
      </c>
      <c r="C58" s="140" t="s">
        <v>295</v>
      </c>
      <c r="D58" s="160" t="s">
        <v>227</v>
      </c>
      <c r="E58" s="161">
        <v>4.0000000000000002E-4</v>
      </c>
      <c r="F58" s="142" t="s">
        <v>198</v>
      </c>
      <c r="G58" s="142"/>
      <c r="H58" s="162"/>
      <c r="I58" s="162"/>
      <c r="J58" s="142" t="s">
        <v>198</v>
      </c>
      <c r="K58" s="142"/>
      <c r="L58" s="163"/>
      <c r="M58" s="162" t="str">
        <f>IF(ISNUMBER(K58/G58),IF(NOT(K58/G58=0),K58/G58, " "), " ")</f>
        <v xml:space="preserve"> </v>
      </c>
      <c r="N58" s="160"/>
    </row>
    <row r="59" spans="1:14" x14ac:dyDescent="0.25">
      <c r="A59" s="144" t="s">
        <v>147</v>
      </c>
      <c r="B59" s="145"/>
      <c r="C59" s="145"/>
      <c r="D59" s="145"/>
      <c r="E59" s="145"/>
      <c r="F59" s="145"/>
      <c r="G59" s="164">
        <v>861</v>
      </c>
      <c r="H59" s="165"/>
      <c r="I59" s="165"/>
      <c r="J59" s="165"/>
      <c r="K59" s="164">
        <v>5660</v>
      </c>
      <c r="L59" s="166"/>
      <c r="M59" s="164">
        <f ca="1">IF(ISNUMBER(INDIRECT("K" &amp; ROW())/INDIRECT("G" &amp; ROW())),INDIRECT("K" &amp; ROW())/INDIRECT("G" &amp; ROW()), " ")</f>
        <v>6.5737514518002325</v>
      </c>
      <c r="N59" s="146" t="s">
        <v>296</v>
      </c>
    </row>
    <row r="60" spans="1:14" x14ac:dyDescent="0.25">
      <c r="A60" s="144" t="s">
        <v>152</v>
      </c>
      <c r="B60" s="145"/>
      <c r="C60" s="145"/>
      <c r="D60" s="145"/>
      <c r="E60" s="145"/>
      <c r="F60" s="145"/>
      <c r="G60" s="164"/>
      <c r="H60" s="165"/>
      <c r="I60" s="165"/>
      <c r="J60" s="165"/>
      <c r="K60" s="164"/>
      <c r="L60" s="166"/>
      <c r="M60" s="164" t="str">
        <f ca="1">IF(ISNUMBER(INDIRECT("K" &amp; ROW())/INDIRECT("G" &amp; ROW())),INDIRECT("K" &amp; ROW())/INDIRECT("G" &amp; ROW()), " ")</f>
        <v xml:space="preserve"> </v>
      </c>
      <c r="N60" s="146" t="s">
        <v>296</v>
      </c>
    </row>
    <row r="61" spans="1:14" x14ac:dyDescent="0.25">
      <c r="A61" s="144" t="s">
        <v>153</v>
      </c>
      <c r="B61" s="145"/>
      <c r="C61" s="145"/>
      <c r="D61" s="145"/>
      <c r="E61" s="145"/>
      <c r="F61" s="145"/>
      <c r="G61" s="164">
        <v>267</v>
      </c>
      <c r="H61" s="165"/>
      <c r="I61" s="165"/>
      <c r="J61" s="165"/>
      <c r="K61" s="164">
        <v>3210</v>
      </c>
      <c r="L61" s="166"/>
      <c r="M61" s="164">
        <f ca="1">IF(ISNUMBER(INDIRECT("K" &amp; ROW())/INDIRECT("G" &amp; ROW())),INDIRECT("K" &amp; ROW())/INDIRECT("G" &amp; ROW()), " ")</f>
        <v>12.02247191011236</v>
      </c>
      <c r="N61" s="146" t="s">
        <v>296</v>
      </c>
    </row>
    <row r="62" spans="1:14" x14ac:dyDescent="0.25">
      <c r="A62" s="144" t="s">
        <v>154</v>
      </c>
      <c r="B62" s="145"/>
      <c r="C62" s="145"/>
      <c r="D62" s="145"/>
      <c r="E62" s="145"/>
      <c r="F62" s="145"/>
      <c r="G62" s="164">
        <v>576</v>
      </c>
      <c r="H62" s="165"/>
      <c r="I62" s="165"/>
      <c r="J62" s="165"/>
      <c r="K62" s="164">
        <v>2357</v>
      </c>
      <c r="L62" s="166"/>
      <c r="M62" s="164">
        <f ca="1">IF(ISNUMBER(INDIRECT("K" &amp; ROW())/INDIRECT("G" &amp; ROW())),INDIRECT("K" &amp; ROW())/INDIRECT("G" &amp; ROW()), " ")</f>
        <v>4.0920138888888893</v>
      </c>
      <c r="N62" s="146" t="s">
        <v>296</v>
      </c>
    </row>
    <row r="63" spans="1:14" x14ac:dyDescent="0.25">
      <c r="A63" s="144" t="s">
        <v>155</v>
      </c>
      <c r="B63" s="145"/>
      <c r="C63" s="145"/>
      <c r="D63" s="145"/>
      <c r="E63" s="145"/>
      <c r="F63" s="145"/>
      <c r="G63" s="164">
        <v>19</v>
      </c>
      <c r="H63" s="165"/>
      <c r="I63" s="165"/>
      <c r="J63" s="165"/>
      <c r="K63" s="164">
        <v>111</v>
      </c>
      <c r="L63" s="166"/>
      <c r="M63" s="164">
        <f ca="1">IF(ISNUMBER(INDIRECT("K" &amp; ROW())/INDIRECT("G" &amp; ROW())),INDIRECT("K" &amp; ROW())/INDIRECT("G" &amp; ROW()), " ")</f>
        <v>5.8421052631578947</v>
      </c>
      <c r="N63" s="146" t="s">
        <v>296</v>
      </c>
    </row>
    <row r="64" spans="1:14" x14ac:dyDescent="0.25">
      <c r="A64" s="147" t="s">
        <v>156</v>
      </c>
      <c r="B64" s="148"/>
      <c r="C64" s="148"/>
      <c r="D64" s="148"/>
      <c r="E64" s="148"/>
      <c r="F64" s="148"/>
      <c r="G64" s="167">
        <v>268</v>
      </c>
      <c r="H64" s="168"/>
      <c r="I64" s="168"/>
      <c r="J64" s="168"/>
      <c r="K64" s="167">
        <v>2755</v>
      </c>
      <c r="L64" s="169"/>
      <c r="M64" s="167">
        <f ca="1">IF(ISNUMBER(INDIRECT("K" &amp; ROW())/INDIRECT("G" &amp; ROW())),INDIRECT("K" &amp; ROW())/INDIRECT("G" &amp; ROW()), " ")</f>
        <v>10.279850746268657</v>
      </c>
      <c r="N64" s="149" t="s">
        <v>296</v>
      </c>
    </row>
    <row r="65" spans="1:14" x14ac:dyDescent="0.25">
      <c r="A65" s="147" t="s">
        <v>157</v>
      </c>
      <c r="B65" s="148"/>
      <c r="C65" s="148"/>
      <c r="D65" s="148"/>
      <c r="E65" s="148"/>
      <c r="F65" s="148"/>
      <c r="G65" s="167">
        <v>160</v>
      </c>
      <c r="H65" s="168"/>
      <c r="I65" s="168"/>
      <c r="J65" s="168"/>
      <c r="K65" s="167">
        <v>1545</v>
      </c>
      <c r="L65" s="169"/>
      <c r="M65" s="167">
        <f ca="1">IF(ISNUMBER(INDIRECT("K" &amp; ROW())/INDIRECT("G" &amp; ROW())),INDIRECT("K" &amp; ROW())/INDIRECT("G" &amp; ROW()), " ")</f>
        <v>9.65625</v>
      </c>
      <c r="N65" s="149" t="s">
        <v>296</v>
      </c>
    </row>
    <row r="66" spans="1:14" x14ac:dyDescent="0.25">
      <c r="A66" s="147" t="s">
        <v>158</v>
      </c>
      <c r="B66" s="148"/>
      <c r="C66" s="148"/>
      <c r="D66" s="148"/>
      <c r="E66" s="148"/>
      <c r="F66" s="148"/>
      <c r="G66" s="167"/>
      <c r="H66" s="168"/>
      <c r="I66" s="168"/>
      <c r="J66" s="168"/>
      <c r="K66" s="167"/>
      <c r="L66" s="169"/>
      <c r="M66" s="167" t="str">
        <f ca="1">IF(ISNUMBER(INDIRECT("K" &amp; ROW())/INDIRECT("G" &amp; ROW())),INDIRECT("K" &amp; ROW())/INDIRECT("G" &amp; ROW()), " ")</f>
        <v xml:space="preserve"> </v>
      </c>
      <c r="N66" s="149" t="s">
        <v>296</v>
      </c>
    </row>
    <row r="67" spans="1:14" ht="30" customHeight="1" x14ac:dyDescent="0.25">
      <c r="A67" s="144" t="s">
        <v>159</v>
      </c>
      <c r="B67" s="145"/>
      <c r="C67" s="145"/>
      <c r="D67" s="145"/>
      <c r="E67" s="145"/>
      <c r="F67" s="145"/>
      <c r="G67" s="164">
        <v>1208</v>
      </c>
      <c r="H67" s="165"/>
      <c r="I67" s="165"/>
      <c r="J67" s="165"/>
      <c r="K67" s="164">
        <v>9096</v>
      </c>
      <c r="L67" s="166"/>
      <c r="M67" s="164">
        <f ca="1">IF(ISNUMBER(INDIRECT("K" &amp; ROW())/INDIRECT("G" &amp; ROW())),INDIRECT("K" &amp; ROW())/INDIRECT("G" &amp; ROW()), " ")</f>
        <v>7.5298013245033113</v>
      </c>
      <c r="N67" s="146" t="s">
        <v>296</v>
      </c>
    </row>
    <row r="68" spans="1:14" x14ac:dyDescent="0.25">
      <c r="A68" s="144" t="s">
        <v>160</v>
      </c>
      <c r="B68" s="145"/>
      <c r="C68" s="145"/>
      <c r="D68" s="145"/>
      <c r="E68" s="145"/>
      <c r="F68" s="145"/>
      <c r="G68" s="164">
        <v>41</v>
      </c>
      <c r="H68" s="165"/>
      <c r="I68" s="165"/>
      <c r="J68" s="165"/>
      <c r="K68" s="164">
        <v>432</v>
      </c>
      <c r="L68" s="166"/>
      <c r="M68" s="164">
        <f ca="1">IF(ISNUMBER(INDIRECT("K" &amp; ROW())/INDIRECT("G" &amp; ROW())),INDIRECT("K" &amp; ROW())/INDIRECT("G" &amp; ROW()), " ")</f>
        <v>10.536585365853659</v>
      </c>
      <c r="N68" s="146" t="s">
        <v>296</v>
      </c>
    </row>
    <row r="69" spans="1:14" ht="30" customHeight="1" x14ac:dyDescent="0.25">
      <c r="A69" s="144" t="s">
        <v>161</v>
      </c>
      <c r="B69" s="145"/>
      <c r="C69" s="145"/>
      <c r="D69" s="145"/>
      <c r="E69" s="145"/>
      <c r="F69" s="145"/>
      <c r="G69" s="164">
        <v>40</v>
      </c>
      <c r="H69" s="165"/>
      <c r="I69" s="165"/>
      <c r="J69" s="165"/>
      <c r="K69" s="164">
        <v>432</v>
      </c>
      <c r="L69" s="166"/>
      <c r="M69" s="164">
        <f ca="1">IF(ISNUMBER(INDIRECT("K" &amp; ROW())/INDIRECT("G" &amp; ROW())),INDIRECT("K" &amp; ROW())/INDIRECT("G" &amp; ROW()), " ")</f>
        <v>10.8</v>
      </c>
      <c r="N69" s="146" t="s">
        <v>296</v>
      </c>
    </row>
    <row r="70" spans="1:14" x14ac:dyDescent="0.25">
      <c r="A70" s="144" t="s">
        <v>162</v>
      </c>
      <c r="B70" s="145"/>
      <c r="C70" s="145"/>
      <c r="D70" s="145"/>
      <c r="E70" s="145"/>
      <c r="F70" s="145"/>
      <c r="G70" s="164">
        <v>1289</v>
      </c>
      <c r="H70" s="165"/>
      <c r="I70" s="165"/>
      <c r="J70" s="165"/>
      <c r="K70" s="164">
        <v>9960</v>
      </c>
      <c r="L70" s="166"/>
      <c r="M70" s="164">
        <f ca="1">IF(ISNUMBER(INDIRECT("K" &amp; ROW())/INDIRECT("G" &amp; ROW())),INDIRECT("K" &amp; ROW())/INDIRECT("G" &amp; ROW()), " ")</f>
        <v>7.7269200930954227</v>
      </c>
      <c r="N70" s="146" t="s">
        <v>296</v>
      </c>
    </row>
    <row r="71" spans="1:14" ht="30" customHeight="1" x14ac:dyDescent="0.25">
      <c r="A71" s="144" t="s">
        <v>163</v>
      </c>
      <c r="B71" s="145"/>
      <c r="C71" s="145"/>
      <c r="D71" s="145"/>
      <c r="E71" s="145"/>
      <c r="F71" s="145"/>
      <c r="G71" s="164">
        <v>119.5</v>
      </c>
      <c r="H71" s="165"/>
      <c r="I71" s="165"/>
      <c r="J71" s="165"/>
      <c r="K71" s="164">
        <v>567.61</v>
      </c>
      <c r="L71" s="166"/>
      <c r="M71" s="164">
        <f ca="1">IF(ISNUMBER(INDIRECT("K" &amp; ROW())/INDIRECT("G" &amp; ROW())),INDIRECT("K" &amp; ROW())/INDIRECT("G" &amp; ROW()), " ")</f>
        <v>4.7498744769874479</v>
      </c>
      <c r="N71" s="146" t="s">
        <v>296</v>
      </c>
    </row>
    <row r="72" spans="1:14" x14ac:dyDescent="0.25">
      <c r="A72" s="147" t="s">
        <v>164</v>
      </c>
      <c r="B72" s="148"/>
      <c r="C72" s="148"/>
      <c r="D72" s="148"/>
      <c r="E72" s="148"/>
      <c r="F72" s="148"/>
      <c r="G72" s="167">
        <v>1408.5</v>
      </c>
      <c r="H72" s="168"/>
      <c r="I72" s="168"/>
      <c r="J72" s="168"/>
      <c r="K72" s="167">
        <v>10527.61</v>
      </c>
      <c r="L72" s="169"/>
      <c r="M72" s="167">
        <f ca="1">IF(ISNUMBER(INDIRECT("K" &amp; ROW())/INDIRECT("G" &amp; ROW())),INDIRECT("K" &amp; ROW())/INDIRECT("G" &amp; ROW()), " ")</f>
        <v>7.4743414980475684</v>
      </c>
      <c r="N72" s="149" t="s">
        <v>296</v>
      </c>
    </row>
    <row r="73" spans="1:14" x14ac:dyDescent="0.25">
      <c r="A73" s="48"/>
      <c r="G73" s="67"/>
      <c r="H73" s="68"/>
      <c r="I73" s="68"/>
      <c r="J73" s="68"/>
      <c r="K73" s="67"/>
      <c r="L73" s="69"/>
      <c r="M73" s="67"/>
      <c r="N73" s="48"/>
    </row>
    <row r="74" spans="1:14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75" t="s">
        <v>68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3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  <row r="77" spans="1:14" x14ac:dyDescent="0.25">
      <c r="A77" s="75" t="s">
        <v>69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</sheetData>
  <mergeCells count="47">
    <mergeCell ref="A71:F71"/>
    <mergeCell ref="A72:F72"/>
    <mergeCell ref="A65:F65"/>
    <mergeCell ref="A66:F66"/>
    <mergeCell ref="A67:F67"/>
    <mergeCell ref="A68:F68"/>
    <mergeCell ref="A69:F69"/>
    <mergeCell ref="A70:F70"/>
    <mergeCell ref="A59:F59"/>
    <mergeCell ref="A60:F60"/>
    <mergeCell ref="A61:F61"/>
    <mergeCell ref="A62:F62"/>
    <mergeCell ref="A63:F63"/>
    <mergeCell ref="A64:F64"/>
    <mergeCell ref="A24:N24"/>
    <mergeCell ref="A25:N25"/>
    <mergeCell ref="A34:N34"/>
    <mergeCell ref="A40:N40"/>
    <mergeCell ref="A55:N55"/>
    <mergeCell ref="A56:N5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2015-12-03T08:18:54Z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