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6" i="16"/>
  <c r="M5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1" i="8"/>
  <c r="K80" i="8"/>
  <c r="H81" i="8"/>
  <c r="H80" i="8"/>
  <c r="J14" i="16"/>
  <c r="G14" i="16"/>
  <c r="K30" i="8"/>
  <c r="H30" i="8"/>
  <c r="A18" i="16"/>
  <c r="B34" i="8"/>
  <c r="M58" i="16"/>
  <c r="M62" i="16"/>
  <c r="M66" i="16"/>
  <c r="M59" i="16"/>
  <c r="M63" i="16"/>
  <c r="M67" i="16"/>
  <c r="M65" i="16"/>
  <c r="M60" i="16"/>
  <c r="M64" i="16"/>
  <c r="M68" i="16"/>
  <c r="M61" i="16"/>
  <c r="M6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<sst xmlns="http://schemas.openxmlformats.org/spreadsheetml/2006/main" count="451" uniqueCount="305">
  <si>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</si>
  <si>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</si>
  <si>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</si>
  <si>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</si>
  <si>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</si>
  <si>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</si>
  <si>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</si>
  <si>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</si>
  <si>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</si>
  <si>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</si>
  <si>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</si>
  <si>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</si>
  <si>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</si>
  <si>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</si>
  <si>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</si>
  <si>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</si>
  <si>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</si>
  <si>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</si>
  <si>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</si>
  <si>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</si>
  <si>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</si>
  <si>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</si>
  <si>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</si>
  <si>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</si>
  <si>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</si>
  <si>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</si>
  <si>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</si>
  <si>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</si>
  <si>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</si>
  <si>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</si>
  <si>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</si>
  <si>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</si>
  <si>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</si>
  <si>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</si>
  <si>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</si>
  <si>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</si>
  <si>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</si>
  <si>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</si>
  <si>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</si>
  <si>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</si>
  <si>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</si>
  <si>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</si>
  <si>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</si>
  <si>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</si>
  <si>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</si>
  <si>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</si>
  <si>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</si>
  <si>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</si>
  <si>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</si>
  <si>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</si>
  <si>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</si>
  <si>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</si>
  <si>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</si>
  <si>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</si>
  <si>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</si>
  <si>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</si>
  <si>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</si>
  <si>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</si>
  <si>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</si>
  <si>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</si>
  <si>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</si>
  <si>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</si>
  <si>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</si>
  <si>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</si>
  <si>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</si>
  <si>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</si>
  <si>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</si>
  <si>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</si>
  <si>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</si>
  <si>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</si>
  <si>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15</t>
  </si>
  <si>
    <t>Сдал:  _________________ //</t>
  </si>
  <si>
    <t>Принял:  _________________ //</t>
  </si>
  <si>
    <t>Раздел 1. ЯНВАРЬ</t>
  </si>
  <si>
    <t>кв.25</t>
  </si>
  <si>
    <t>ТЕРр65-10-1
Очистка канализационной сети: внутренней
100 м трубопровода
НР 88%=103%*0.85 от ФОТ
СП 48%=60%*0.8 от ФОТ</t>
  </si>
  <si>
    <t>0,3
88
48</t>
  </si>
  <si>
    <t>332,63
_____
174,41</t>
  </si>
  <si>
    <t>152
103
60</t>
  </si>
  <si>
    <t>100
_____
52</t>
  </si>
  <si>
    <t>1412
1054
575</t>
  </si>
  <si>
    <t>1198
_____
212</t>
  </si>
  <si>
    <t>Р</t>
  </si>
  <si>
    <t>Раздел 2. АПРЕЛЬ</t>
  </si>
  <si>
    <t>2 подъезд</t>
  </si>
  <si>
    <t>0,2
88
48</t>
  </si>
  <si>
    <t>102
69
40</t>
  </si>
  <si>
    <t>67
_____
35</t>
  </si>
  <si>
    <t>942
703
384</t>
  </si>
  <si>
    <t>799
_____
142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</si>
  <si>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</si>
  <si>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</si>
  <si>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</si>
  <si>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</si>
  <si>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</si>
  <si>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</si>
  <si>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</si>
  <si>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</si>
  <si>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</si>
  <si>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</si>
  <si>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</si>
  <si>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</si>
  <si>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М</t>
  </si>
  <si>
    <t>Раздел 3. ОКТЯБРЬ</t>
  </si>
  <si>
    <t>Чердак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</si>
  <si>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</si>
  <si>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0,014
88
48</t>
  </si>
  <si>
    <t>1000,16
_____
1380,62</t>
  </si>
  <si>
    <t>54,89
_____
1,4</t>
  </si>
  <si>
    <t>34
14
8</t>
  </si>
  <si>
    <t>14
_____
19</t>
  </si>
  <si>
    <t>258
148
81</t>
  </si>
  <si>
    <t>168
_____
86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</si>
  <si>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</si>
  <si>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0,002
88
48</t>
  </si>
  <si>
    <t>1000,16
_____
1074,6</t>
  </si>
  <si>
    <t>4
2
1</t>
  </si>
  <si>
    <t>2
_____
2</t>
  </si>
  <si>
    <t>34
21
12</t>
  </si>
  <si>
    <t>24
_____
9</t>
  </si>
  <si>
    <t>ТЕРр65-5-1
Смена вентилей и клапанов обратных муфтовых диаметром: до 20 мм
100 шт.
НР 88%=103%*0.85 от ФОТ
СП 48%=60%*0.8 от ФОТ</t>
  </si>
  <si>
    <t>0,06
88
48</t>
  </si>
  <si>
    <t>929,07
_____
76,36</t>
  </si>
  <si>
    <t>61
58
34</t>
  </si>
  <si>
    <t>56
_____
5</t>
  </si>
  <si>
    <t>690
589
321</t>
  </si>
  <si>
    <t>669
_____
19</t>
  </si>
  <si>
    <t>ТСЦ-302-1266
Вентили проходные муфтовые: 15Б1БК для воды и пара давлением 1,6 МПа (16 кгс/см2), диаметром 20 мм
шт.</t>
  </si>
  <si>
    <t>3
88
48</t>
  </si>
  <si>
    <t xml:space="preserve">
_____
24,9</t>
  </si>
  <si>
    <t xml:space="preserve">
_____
75</t>
  </si>
  <si>
    <t xml:space="preserve">
_____
386</t>
  </si>
  <si>
    <t>ТСЦ-302-1265
Вентили проходные муфтовые: 15Б1БК для воды и пара давлением 1,6 МПа (16 кгс/см2), диаметром 15 мм
шт.</t>
  </si>
  <si>
    <t xml:space="preserve">
_____
22,3</t>
  </si>
  <si>
    <t xml:space="preserve">
_____
67</t>
  </si>
  <si>
    <t xml:space="preserve">
_____
326</t>
  </si>
  <si>
    <t>кв.4</t>
  </si>
  <si>
    <t>0,015
88
48</t>
  </si>
  <si>
    <t>37
15
9</t>
  </si>
  <si>
    <t>15
_____
21</t>
  </si>
  <si>
    <t>276
158
86</t>
  </si>
  <si>
    <t>180
_____
92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</si>
  <si>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</si>
  <si>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</si>
  <si>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</si>
  <si>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</si>
  <si>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83</t>
  </si>
  <si>
    <t>ТСЦ-302-3234
Контргайка
шт.</t>
  </si>
  <si>
    <t xml:space="preserve">
_____
2,41</t>
  </si>
  <si>
    <t xml:space="preserve">
_____
5</t>
  </si>
  <si>
    <t xml:space="preserve">
_____
38</t>
  </si>
  <si>
    <t>Раздел 7. ИЮЛЬ</t>
  </si>
  <si>
    <t>кв.9</t>
  </si>
  <si>
    <t>0,01
88
48</t>
  </si>
  <si>
    <t>24
10
6</t>
  </si>
  <si>
    <t>10
_____
13</t>
  </si>
  <si>
    <t>184
106
58</t>
  </si>
  <si>
    <t>120
_____
61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</si>
  <si>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</si>
  <si>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</si>
  <si>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</si>
  <si>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</si>
  <si>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</si>
  <si>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</si>
  <si>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</si>
  <si>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</si>
  <si>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Раздел 8. АВГУСТ</t>
  </si>
  <si>
    <t>Итого прямые затраты по акту</t>
  </si>
  <si>
    <t>497
_____
529</t>
  </si>
  <si>
    <t>324
_____
12</t>
  </si>
  <si>
    <t>5950
_____
1714</t>
  </si>
  <si>
    <t>1668
_____
146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</si>
  <si>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</si>
  <si>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</si>
  <si>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</si>
  <si>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</si>
  <si>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</si>
  <si>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</si>
  <si>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</si>
  <si>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</si>
  <si>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Защита строительных конструкций и оборудования от коррозии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</si>
  <si>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</si>
  <si>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</si>
  <si>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</si>
  <si>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</si>
  <si>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</si>
  <si>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</si>
  <si>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</si>
  <si>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</si>
  <si>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</si>
  <si>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</si>
  <si>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</si>
  <si>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</si>
  <si>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</si>
  <si>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</si>
  <si>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</si>
  <si>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</si>
  <si>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</si>
  <si>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</si>
  <si>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</si>
  <si>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</si>
  <si>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</si>
  <si>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</si>
  <si>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</si>
  <si>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</si>
  <si>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</si>
  <si>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</si>
  <si>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</si>
  <si>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</si>
  <si>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</si>
  <si>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</si>
  <si>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</si>
  <si>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</si>
  <si>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</si>
  <si>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</si>
  <si>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</si>
  <si>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</si>
  <si>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</si>
  <si>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</si>
  <si>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</si>
  <si>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</si>
  <si>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</si>
  <si>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</si>
  <si>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</si>
  <si>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</si>
  <si>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</si>
  <si>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</si>
  <si>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</si>
  <si>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</si>
  <si>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</si>
  <si>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</si>
  <si>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</si>
  <si>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</si>
  <si>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</si>
  <si>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</si>
  <si>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</si>
  <si>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</si>
  <si>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</si>
  <si>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</si>
  <si>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</si>
  <si>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</si>
  <si>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</si>
  <si>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</si>
  <si>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</si>
  <si>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</si>
  <si>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</si>
  <si>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</si>
  <si>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</si>
  <si>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</si>
  <si>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</si>
  <si>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</si>
  <si>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</si>
  <si>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</si>
  <si>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</si>
  <si>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</si>
  <si>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</si>
  <si>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</si>
  <si>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</si>
  <si>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</si>
  <si>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</si>
  <si>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</si>
  <si>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</si>
  <si>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</si>
  <si>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</si>
  <si>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</si>
  <si>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</si>
  <si>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</si>
  <si>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</si>
  <si>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</si>
  <si>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</si>
  <si>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</si>
  <si>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</si>
  <si>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</si>
  <si>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</si>
  <si>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</si>
  <si>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</si>
  <si>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</si>
  <si>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411-0001</t>
  </si>
  <si>
    <t>Вода</t>
  </si>
  <si>
    <t xml:space="preserve">3,11
</t>
  </si>
  <si>
    <t xml:space="preserve">22,77
</t>
  </si>
  <si>
    <t>Среднее (26.01.015, 26.01.017)</t>
  </si>
  <si>
    <t>ТСЦ-101-2318</t>
  </si>
  <si>
    <t>Натрий хлористый технический</t>
  </si>
  <si>
    <t xml:space="preserve">11011
</t>
  </si>
  <si>
    <t xml:space="preserve">3011,31
</t>
  </si>
  <si>
    <t>ТСЦ-302-1237</t>
  </si>
  <si>
    <t>ТСЦ-302-1265</t>
  </si>
  <si>
    <t>Вентили проходные муфтовые: 15Б1БК для воды и пара давлением 1,6 МПа (16 кгс/см2), диаметром 15 мм</t>
  </si>
  <si>
    <t xml:space="preserve">22,3
</t>
  </si>
  <si>
    <t xml:space="preserve">108,53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</si>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</sst>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9"/>
  <sheetViews>
    <sheetView showGridLines="0" tabSelected="1" topLeftCell="A70" workbookViewId="0">
      <selection activeCell="A75" sqref="A75:IV7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46.08</v>
      </c>
      <c r="X14" s="27">
        <v>46.08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</v>
      </c>
      <c r="X15" s="27">
        <v>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2130/1000</f>
        <v>2.13</v>
      </c>
      <c r="I27" s="85"/>
      <c r="J27" s="35" t="s">
        <v>6</v>
      </c>
      <c r="K27" s="86">
        <f>17103/1000</f>
        <v>17.103000000000002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4.7079999999999997E-2</v>
      </c>
      <c r="I30" s="85"/>
      <c r="J30" s="35" t="s">
        <v>8</v>
      </c>
      <c r="K30" s="86">
        <f>(X14+X15)/1000</f>
        <v>4.7079999999999997E-2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509</v>
      </c>
      <c r="Z30" s="71">
        <v>474</v>
      </c>
      <c r="AA30" s="71">
        <v>306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509/1000</f>
        <v>0.50900000000000001</v>
      </c>
      <c r="I31" s="85"/>
      <c r="J31" s="35" t="s">
        <v>6</v>
      </c>
      <c r="K31" s="86">
        <f>6096/1000</f>
        <v>6.0960000000000001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6096</v>
      </c>
      <c r="Z31" s="72">
        <v>4845</v>
      </c>
      <c r="AA31" s="72">
        <v>2926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6</v>
      </c>
      <c r="C42" s="140" t="s">
        <v>75</v>
      </c>
      <c r="D42" s="141" t="s">
        <v>76</v>
      </c>
      <c r="E42" s="142">
        <v>508.07</v>
      </c>
      <c r="F42" s="143" t="s">
        <v>77</v>
      </c>
      <c r="G42" s="142">
        <v>1.03</v>
      </c>
      <c r="H42" s="142" t="s">
        <v>78</v>
      </c>
      <c r="I42" s="142" t="s">
        <v>79</v>
      </c>
      <c r="J42" s="142"/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>
        <v>2</v>
      </c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7</v>
      </c>
      <c r="C45" s="134" t="s">
        <v>75</v>
      </c>
      <c r="D45" s="135" t="s">
        <v>85</v>
      </c>
      <c r="E45" s="136">
        <v>508.07</v>
      </c>
      <c r="F45" s="137" t="s">
        <v>77</v>
      </c>
      <c r="G45" s="136">
        <v>1.03</v>
      </c>
      <c r="H45" s="136" t="s">
        <v>86</v>
      </c>
      <c r="I45" s="136" t="s">
        <v>87</v>
      </c>
      <c r="J45" s="136"/>
      <c r="K45" s="136" t="s">
        <v>88</v>
      </c>
      <c r="L45" s="137" t="s">
        <v>89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68.400000000000006" x14ac:dyDescent="0.25">
      <c r="A46" s="132">
        <v>3</v>
      </c>
      <c r="B46" s="133">
        <v>8</v>
      </c>
      <c r="C46" s="134" t="s">
        <v>90</v>
      </c>
      <c r="D46" s="135" t="s">
        <v>91</v>
      </c>
      <c r="E46" s="136">
        <v>5.36</v>
      </c>
      <c r="F46" s="137">
        <v>2.16</v>
      </c>
      <c r="G46" s="136" t="s">
        <v>92</v>
      </c>
      <c r="H46" s="136" t="s">
        <v>93</v>
      </c>
      <c r="I46" s="136">
        <v>216</v>
      </c>
      <c r="J46" s="136" t="s">
        <v>94</v>
      </c>
      <c r="K46" s="136" t="s">
        <v>95</v>
      </c>
      <c r="L46" s="137">
        <v>2589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 t="s">
        <v>96</v>
      </c>
    </row>
    <row r="47" spans="1:22" ht="34.200000000000003" x14ac:dyDescent="0.25">
      <c r="A47" s="138">
        <v>4</v>
      </c>
      <c r="B47" s="139">
        <v>9</v>
      </c>
      <c r="C47" s="140" t="s">
        <v>97</v>
      </c>
      <c r="D47" s="141" t="s">
        <v>98</v>
      </c>
      <c r="E47" s="142">
        <v>11011</v>
      </c>
      <c r="F47" s="143" t="s">
        <v>99</v>
      </c>
      <c r="G47" s="142"/>
      <c r="H47" s="142">
        <v>110</v>
      </c>
      <c r="I47" s="142" t="s">
        <v>100</v>
      </c>
      <c r="J47" s="142"/>
      <c r="K47" s="142">
        <v>30</v>
      </c>
      <c r="L47" s="143" t="s">
        <v>101</v>
      </c>
      <c r="M47" s="143"/>
      <c r="N47" s="143" t="s">
        <v>102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103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5</v>
      </c>
      <c r="B50" s="133">
        <v>1</v>
      </c>
      <c r="C50" s="134" t="s">
        <v>105</v>
      </c>
      <c r="D50" s="135" t="s">
        <v>106</v>
      </c>
      <c r="E50" s="136">
        <v>2435.67</v>
      </c>
      <c r="F50" s="137" t="s">
        <v>107</v>
      </c>
      <c r="G50" s="136" t="s">
        <v>108</v>
      </c>
      <c r="H50" s="136" t="s">
        <v>109</v>
      </c>
      <c r="I50" s="136" t="s">
        <v>110</v>
      </c>
      <c r="J50" s="136">
        <v>1</v>
      </c>
      <c r="K50" s="136" t="s">
        <v>111</v>
      </c>
      <c r="L50" s="137" t="s">
        <v>112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4</v>
      </c>
    </row>
    <row r="51" spans="1:22" ht="91.2" x14ac:dyDescent="0.25">
      <c r="A51" s="132">
        <v>6</v>
      </c>
      <c r="B51" s="133">
        <v>2</v>
      </c>
      <c r="C51" s="134" t="s">
        <v>113</v>
      </c>
      <c r="D51" s="135" t="s">
        <v>114</v>
      </c>
      <c r="E51" s="136">
        <v>2129.65</v>
      </c>
      <c r="F51" s="137" t="s">
        <v>115</v>
      </c>
      <c r="G51" s="136" t="s">
        <v>108</v>
      </c>
      <c r="H51" s="136" t="s">
        <v>116</v>
      </c>
      <c r="I51" s="136" t="s">
        <v>117</v>
      </c>
      <c r="J51" s="136"/>
      <c r="K51" s="136" t="s">
        <v>118</v>
      </c>
      <c r="L51" s="137" t="s">
        <v>119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68.400000000000006" x14ac:dyDescent="0.25">
      <c r="A52" s="132">
        <v>7</v>
      </c>
      <c r="B52" s="133">
        <v>3</v>
      </c>
      <c r="C52" s="134" t="s">
        <v>120</v>
      </c>
      <c r="D52" s="135" t="s">
        <v>121</v>
      </c>
      <c r="E52" s="136">
        <v>1010.59</v>
      </c>
      <c r="F52" s="137" t="s">
        <v>122</v>
      </c>
      <c r="G52" s="136">
        <v>5.16</v>
      </c>
      <c r="H52" s="136" t="s">
        <v>123</v>
      </c>
      <c r="I52" s="136" t="s">
        <v>124</v>
      </c>
      <c r="J52" s="136"/>
      <c r="K52" s="136" t="s">
        <v>125</v>
      </c>
      <c r="L52" s="137" t="s">
        <v>126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>
        <v>2</v>
      </c>
    </row>
    <row r="53" spans="1:22" ht="57" x14ac:dyDescent="0.25">
      <c r="A53" s="132">
        <v>8</v>
      </c>
      <c r="B53" s="133">
        <v>4</v>
      </c>
      <c r="C53" s="134" t="s">
        <v>127</v>
      </c>
      <c r="D53" s="135" t="s">
        <v>128</v>
      </c>
      <c r="E53" s="136">
        <v>24.9</v>
      </c>
      <c r="F53" s="137" t="s">
        <v>129</v>
      </c>
      <c r="G53" s="136"/>
      <c r="H53" s="136">
        <v>75</v>
      </c>
      <c r="I53" s="136" t="s">
        <v>130</v>
      </c>
      <c r="J53" s="136"/>
      <c r="K53" s="136">
        <v>386</v>
      </c>
      <c r="L53" s="137" t="s">
        <v>131</v>
      </c>
      <c r="M53" s="137"/>
      <c r="N53" s="137" t="s">
        <v>102</v>
      </c>
      <c r="O53" s="137"/>
      <c r="P53" s="137"/>
      <c r="Q53" s="137"/>
      <c r="R53" s="137"/>
      <c r="S53" s="137"/>
      <c r="T53" s="137"/>
      <c r="U53" s="137"/>
      <c r="V53" s="137"/>
    </row>
    <row r="54" spans="1:22" ht="57" x14ac:dyDescent="0.25">
      <c r="A54" s="132">
        <v>9</v>
      </c>
      <c r="B54" s="133">
        <v>5</v>
      </c>
      <c r="C54" s="134" t="s">
        <v>132</v>
      </c>
      <c r="D54" s="135" t="s">
        <v>128</v>
      </c>
      <c r="E54" s="136">
        <v>22.3</v>
      </c>
      <c r="F54" s="137" t="s">
        <v>133</v>
      </c>
      <c r="G54" s="136"/>
      <c r="H54" s="136">
        <v>67</v>
      </c>
      <c r="I54" s="136" t="s">
        <v>134</v>
      </c>
      <c r="J54" s="136"/>
      <c r="K54" s="136">
        <v>326</v>
      </c>
      <c r="L54" s="137" t="s">
        <v>135</v>
      </c>
      <c r="M54" s="137"/>
      <c r="N54" s="137" t="s">
        <v>102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136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79.8" x14ac:dyDescent="0.25">
      <c r="A56" s="132">
        <v>10</v>
      </c>
      <c r="B56" s="133">
        <v>14</v>
      </c>
      <c r="C56" s="134" t="s">
        <v>105</v>
      </c>
      <c r="D56" s="135" t="s">
        <v>137</v>
      </c>
      <c r="E56" s="136">
        <v>2435.67</v>
      </c>
      <c r="F56" s="137" t="s">
        <v>107</v>
      </c>
      <c r="G56" s="136" t="s">
        <v>108</v>
      </c>
      <c r="H56" s="136" t="s">
        <v>138</v>
      </c>
      <c r="I56" s="136" t="s">
        <v>139</v>
      </c>
      <c r="J56" s="136">
        <v>1</v>
      </c>
      <c r="K56" s="136" t="s">
        <v>140</v>
      </c>
      <c r="L56" s="137" t="s">
        <v>141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>
        <v>4</v>
      </c>
    </row>
    <row r="57" spans="1:22" ht="45.6" x14ac:dyDescent="0.25">
      <c r="A57" s="132">
        <v>11</v>
      </c>
      <c r="B57" s="133">
        <v>15</v>
      </c>
      <c r="C57" s="134" t="s">
        <v>142</v>
      </c>
      <c r="D57" s="135" t="s">
        <v>143</v>
      </c>
      <c r="E57" s="136">
        <v>18.600000000000001</v>
      </c>
      <c r="F57" s="137" t="s">
        <v>144</v>
      </c>
      <c r="G57" s="136"/>
      <c r="H57" s="136">
        <v>37</v>
      </c>
      <c r="I57" s="136" t="s">
        <v>145</v>
      </c>
      <c r="J57" s="136"/>
      <c r="K57" s="136">
        <v>83</v>
      </c>
      <c r="L57" s="137" t="s">
        <v>146</v>
      </c>
      <c r="M57" s="137"/>
      <c r="N57" s="137" t="s">
        <v>102</v>
      </c>
      <c r="O57" s="137"/>
      <c r="P57" s="137"/>
      <c r="Q57" s="137"/>
      <c r="R57" s="137"/>
      <c r="S57" s="137"/>
      <c r="T57" s="137"/>
      <c r="U57" s="137"/>
      <c r="V57" s="137"/>
    </row>
    <row r="58" spans="1:22" ht="34.200000000000003" x14ac:dyDescent="0.25">
      <c r="A58" s="138">
        <v>12</v>
      </c>
      <c r="B58" s="139">
        <v>16</v>
      </c>
      <c r="C58" s="140" t="s">
        <v>147</v>
      </c>
      <c r="D58" s="141" t="s">
        <v>143</v>
      </c>
      <c r="E58" s="142">
        <v>2.41</v>
      </c>
      <c r="F58" s="143" t="s">
        <v>148</v>
      </c>
      <c r="G58" s="142"/>
      <c r="H58" s="142">
        <v>5</v>
      </c>
      <c r="I58" s="142" t="s">
        <v>149</v>
      </c>
      <c r="J58" s="142"/>
      <c r="K58" s="142">
        <v>38</v>
      </c>
      <c r="L58" s="143" t="s">
        <v>150</v>
      </c>
      <c r="M58" s="143"/>
      <c r="N58" s="143" t="s">
        <v>102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151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152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79.8" x14ac:dyDescent="0.25">
      <c r="A61" s="132">
        <v>13</v>
      </c>
      <c r="B61" s="133">
        <v>10</v>
      </c>
      <c r="C61" s="134" t="s">
        <v>105</v>
      </c>
      <c r="D61" s="135" t="s">
        <v>153</v>
      </c>
      <c r="E61" s="136">
        <v>2435.67</v>
      </c>
      <c r="F61" s="137" t="s">
        <v>107</v>
      </c>
      <c r="G61" s="136" t="s">
        <v>108</v>
      </c>
      <c r="H61" s="136" t="s">
        <v>154</v>
      </c>
      <c r="I61" s="136" t="s">
        <v>155</v>
      </c>
      <c r="J61" s="136">
        <v>1</v>
      </c>
      <c r="K61" s="136" t="s">
        <v>156</v>
      </c>
      <c r="L61" s="137" t="s">
        <v>157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>
        <v>3</v>
      </c>
    </row>
    <row r="62" spans="1:22" ht="68.400000000000006" x14ac:dyDescent="0.25">
      <c r="A62" s="138">
        <v>14</v>
      </c>
      <c r="B62" s="139">
        <v>11</v>
      </c>
      <c r="C62" s="140" t="s">
        <v>158</v>
      </c>
      <c r="D62" s="141" t="s">
        <v>159</v>
      </c>
      <c r="E62" s="142">
        <v>2250.2399999999998</v>
      </c>
      <c r="F62" s="143" t="s">
        <v>160</v>
      </c>
      <c r="G62" s="142" t="s">
        <v>161</v>
      </c>
      <c r="H62" s="142" t="s">
        <v>162</v>
      </c>
      <c r="I62" s="142" t="s">
        <v>163</v>
      </c>
      <c r="J62" s="142"/>
      <c r="K62" s="142" t="s">
        <v>164</v>
      </c>
      <c r="L62" s="143" t="s">
        <v>165</v>
      </c>
      <c r="M62" s="143"/>
      <c r="N62" s="143" t="s">
        <v>82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166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152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79.8" x14ac:dyDescent="0.25">
      <c r="A65" s="132">
        <v>15</v>
      </c>
      <c r="B65" s="133">
        <v>12</v>
      </c>
      <c r="C65" s="134" t="s">
        <v>105</v>
      </c>
      <c r="D65" s="135" t="s">
        <v>153</v>
      </c>
      <c r="E65" s="136">
        <v>2435.67</v>
      </c>
      <c r="F65" s="137" t="s">
        <v>107</v>
      </c>
      <c r="G65" s="136" t="s">
        <v>108</v>
      </c>
      <c r="H65" s="136" t="s">
        <v>154</v>
      </c>
      <c r="I65" s="136" t="s">
        <v>155</v>
      </c>
      <c r="J65" s="136">
        <v>1</v>
      </c>
      <c r="K65" s="136" t="s">
        <v>156</v>
      </c>
      <c r="L65" s="137" t="s">
        <v>157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>
        <v>3</v>
      </c>
    </row>
    <row r="66" spans="1:22" ht="45.6" x14ac:dyDescent="0.25">
      <c r="A66" s="138">
        <v>16</v>
      </c>
      <c r="B66" s="139">
        <v>13</v>
      </c>
      <c r="C66" s="140" t="s">
        <v>142</v>
      </c>
      <c r="D66" s="141" t="s">
        <v>143</v>
      </c>
      <c r="E66" s="142">
        <v>18.600000000000001</v>
      </c>
      <c r="F66" s="143" t="s">
        <v>144</v>
      </c>
      <c r="G66" s="142"/>
      <c r="H66" s="142">
        <v>37</v>
      </c>
      <c r="I66" s="142" t="s">
        <v>145</v>
      </c>
      <c r="J66" s="142"/>
      <c r="K66" s="142">
        <v>83</v>
      </c>
      <c r="L66" s="143" t="s">
        <v>146</v>
      </c>
      <c r="M66" s="143"/>
      <c r="N66" s="143" t="s">
        <v>102</v>
      </c>
      <c r="O66" s="143"/>
      <c r="P66" s="143"/>
      <c r="Q66" s="143"/>
      <c r="R66" s="143"/>
      <c r="S66" s="143"/>
      <c r="T66" s="143"/>
      <c r="U66" s="143"/>
      <c r="V66" s="143"/>
    </row>
    <row r="67" spans="1:22" ht="34.200000000000003" x14ac:dyDescent="0.25">
      <c r="A67" s="144" t="s">
        <v>167</v>
      </c>
      <c r="B67" s="145"/>
      <c r="C67" s="145"/>
      <c r="D67" s="145"/>
      <c r="E67" s="145"/>
      <c r="F67" s="145"/>
      <c r="G67" s="145"/>
      <c r="H67" s="146">
        <v>1350</v>
      </c>
      <c r="I67" s="146" t="s">
        <v>168</v>
      </c>
      <c r="J67" s="146" t="s">
        <v>169</v>
      </c>
      <c r="K67" s="146">
        <v>9332</v>
      </c>
      <c r="L67" s="146" t="s">
        <v>170</v>
      </c>
      <c r="M67" s="146"/>
      <c r="N67" s="146"/>
      <c r="O67" s="146"/>
      <c r="P67" s="146"/>
      <c r="Q67" s="146"/>
      <c r="R67" s="146"/>
      <c r="S67" s="146"/>
      <c r="T67" s="146"/>
      <c r="U67" s="146"/>
      <c r="V67" s="146" t="s">
        <v>171</v>
      </c>
    </row>
    <row r="68" spans="1:22" x14ac:dyDescent="0.25">
      <c r="A68" s="144" t="s">
        <v>172</v>
      </c>
      <c r="B68" s="145"/>
      <c r="C68" s="145"/>
      <c r="D68" s="145"/>
      <c r="E68" s="145"/>
      <c r="F68" s="145"/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173</v>
      </c>
      <c r="B69" s="145"/>
      <c r="C69" s="145"/>
      <c r="D69" s="145"/>
      <c r="E69" s="145"/>
      <c r="F69" s="145"/>
      <c r="G69" s="145"/>
      <c r="H69" s="146">
        <v>509</v>
      </c>
      <c r="I69" s="146"/>
      <c r="J69" s="146"/>
      <c r="K69" s="146">
        <v>6096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174</v>
      </c>
      <c r="B70" s="145"/>
      <c r="C70" s="145"/>
      <c r="D70" s="145"/>
      <c r="E70" s="145"/>
      <c r="F70" s="145"/>
      <c r="G70" s="145"/>
      <c r="H70" s="146">
        <v>529</v>
      </c>
      <c r="I70" s="146"/>
      <c r="J70" s="146"/>
      <c r="K70" s="146">
        <v>1714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175</v>
      </c>
      <c r="B71" s="145"/>
      <c r="C71" s="145"/>
      <c r="D71" s="145"/>
      <c r="E71" s="145"/>
      <c r="F71" s="145"/>
      <c r="G71" s="145"/>
      <c r="H71" s="146">
        <v>324</v>
      </c>
      <c r="I71" s="146"/>
      <c r="J71" s="146"/>
      <c r="K71" s="146">
        <v>1668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176</v>
      </c>
      <c r="B72" s="148"/>
      <c r="C72" s="148"/>
      <c r="D72" s="148"/>
      <c r="E72" s="148"/>
      <c r="F72" s="148"/>
      <c r="G72" s="148"/>
      <c r="H72" s="149">
        <v>474</v>
      </c>
      <c r="I72" s="149"/>
      <c r="J72" s="149"/>
      <c r="K72" s="149">
        <v>4845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177</v>
      </c>
      <c r="B73" s="148"/>
      <c r="C73" s="148"/>
      <c r="D73" s="148"/>
      <c r="E73" s="148"/>
      <c r="F73" s="148"/>
      <c r="G73" s="148"/>
      <c r="H73" s="149">
        <v>306</v>
      </c>
      <c r="I73" s="149"/>
      <c r="J73" s="149"/>
      <c r="K73" s="149">
        <v>2926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178</v>
      </c>
      <c r="B74" s="148"/>
      <c r="C74" s="148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ht="30" hidden="1" customHeight="1" x14ac:dyDescent="0.25">
      <c r="A75" s="144" t="s">
        <v>179</v>
      </c>
      <c r="B75" s="145"/>
      <c r="C75" s="145"/>
      <c r="D75" s="145"/>
      <c r="E75" s="145"/>
      <c r="F75" s="145"/>
      <c r="G75" s="145"/>
      <c r="H75" s="146">
        <v>1162</v>
      </c>
      <c r="I75" s="146"/>
      <c r="J75" s="146"/>
      <c r="K75" s="146">
        <v>9636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hidden="1" customHeight="1" x14ac:dyDescent="0.25">
      <c r="A76" s="144" t="s">
        <v>180</v>
      </c>
      <c r="B76" s="145"/>
      <c r="C76" s="145"/>
      <c r="D76" s="145"/>
      <c r="E76" s="145"/>
      <c r="F76" s="145"/>
      <c r="G76" s="145"/>
      <c r="H76" s="146">
        <v>968</v>
      </c>
      <c r="I76" s="146"/>
      <c r="J76" s="146"/>
      <c r="K76" s="146">
        <v>7467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181</v>
      </c>
      <c r="B77" s="145"/>
      <c r="C77" s="145"/>
      <c r="D77" s="145"/>
      <c r="E77" s="145"/>
      <c r="F77" s="145"/>
      <c r="G77" s="145"/>
      <c r="H77" s="146">
        <v>2130</v>
      </c>
      <c r="I77" s="146"/>
      <c r="J77" s="146"/>
      <c r="K77" s="146">
        <v>17103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7" t="s">
        <v>182</v>
      </c>
      <c r="B78" s="148"/>
      <c r="C78" s="148"/>
      <c r="D78" s="148"/>
      <c r="E78" s="148"/>
      <c r="F78" s="148"/>
      <c r="G78" s="148"/>
      <c r="H78" s="149">
        <v>2130</v>
      </c>
      <c r="I78" s="149"/>
      <c r="J78" s="149"/>
      <c r="K78" s="149">
        <v>17103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x14ac:dyDescent="0.25">
      <c r="A79" s="50"/>
      <c r="B79" s="39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50"/>
      <c r="B80" s="39"/>
      <c r="C80" s="73" t="s">
        <v>64</v>
      </c>
      <c r="D80" s="48"/>
      <c r="E80" s="48"/>
      <c r="F80" s="48"/>
      <c r="G80" s="48"/>
      <c r="H80" s="74">
        <f>IF(ISBLANK(Y30),"",ROUND(Z30/Y30,2)*100)</f>
        <v>93</v>
      </c>
      <c r="I80" s="48"/>
      <c r="J80" s="48"/>
      <c r="K80" s="74">
        <f>IF(ISBLANK(Y31),"",ROUND(Z31/Y31,2)*100)</f>
        <v>79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65</v>
      </c>
      <c r="D81" s="48"/>
      <c r="E81" s="48"/>
      <c r="F81" s="48"/>
      <c r="G81" s="48"/>
      <c r="H81" s="45">
        <f>IF(ISBLANK(Y30),"",ROUND(AA30/Y30,2)*100)</f>
        <v>60</v>
      </c>
      <c r="I81" s="48"/>
      <c r="J81" s="48"/>
      <c r="K81" s="45">
        <f>IF(ISBLANK(Y31),"",ROUND(AA31/Y31,2)*100)</f>
        <v>48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28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1:22" x14ac:dyDescent="0.25">
      <c r="B83" s="75" t="s">
        <v>71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3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75" t="s">
        <v>72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46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</row>
    <row r="88" spans="1:22" x14ac:dyDescent="0.25">
      <c r="C88" s="49"/>
      <c r="D88" s="49"/>
      <c r="E88" s="49"/>
      <c r="F88" s="49"/>
      <c r="G88" s="4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</sheetData>
  <mergeCells count="55">
    <mergeCell ref="A74:G74"/>
    <mergeCell ref="A75:G75"/>
    <mergeCell ref="A76:G76"/>
    <mergeCell ref="A77:G77"/>
    <mergeCell ref="A78:G78"/>
    <mergeCell ref="A68:G68"/>
    <mergeCell ref="A69:G69"/>
    <mergeCell ref="A70:G70"/>
    <mergeCell ref="A71:G71"/>
    <mergeCell ref="A72:G72"/>
    <mergeCell ref="A73:G73"/>
    <mergeCell ref="A55:V55"/>
    <mergeCell ref="A59:V59"/>
    <mergeCell ref="A60:V60"/>
    <mergeCell ref="A63:V63"/>
    <mergeCell ref="A64:V64"/>
    <mergeCell ref="A67:G67"/>
    <mergeCell ref="A40:V40"/>
    <mergeCell ref="A41:V41"/>
    <mergeCell ref="A43:V43"/>
    <mergeCell ref="A44:V44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2130/1000</f>
        <v>2.13</v>
      </c>
      <c r="H11" s="85"/>
      <c r="I11" s="55" t="s">
        <v>6</v>
      </c>
      <c r="J11" s="86">
        <f>17103/1000</f>
        <v>17.103000000000002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4.7079999999999997E-2</v>
      </c>
      <c r="H14" s="85"/>
      <c r="I14" s="55" t="s">
        <v>8</v>
      </c>
      <c r="J14" s="86">
        <f>(P14+P15)/1000</f>
        <v>4.7079999999999997E-2</v>
      </c>
      <c r="K14" s="87"/>
      <c r="L14" s="58">
        <v>497</v>
      </c>
      <c r="M14" s="35" t="s">
        <v>8</v>
      </c>
      <c r="N14" s="57"/>
      <c r="O14" s="26">
        <v>46.08</v>
      </c>
      <c r="P14" s="27">
        <v>46.08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509/1000</f>
        <v>0.50900000000000001</v>
      </c>
      <c r="H15" s="117"/>
      <c r="I15" s="55" t="s">
        <v>6</v>
      </c>
      <c r="J15" s="86">
        <f>6096/1000</f>
        <v>6.0960000000000001</v>
      </c>
      <c r="K15" s="87"/>
      <c r="L15" s="59">
        <v>5950</v>
      </c>
      <c r="M15" s="35" t="s">
        <v>6</v>
      </c>
      <c r="N15" s="57"/>
      <c r="O15" s="26">
        <v>1</v>
      </c>
      <c r="P15" s="27">
        <v>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185</v>
      </c>
      <c r="C26" s="134" t="s">
        <v>186</v>
      </c>
      <c r="D26" s="154" t="s">
        <v>187</v>
      </c>
      <c r="E26" s="155">
        <v>16.100000000000001</v>
      </c>
      <c r="F26" s="136" t="s">
        <v>188</v>
      </c>
      <c r="G26" s="136">
        <v>166.32</v>
      </c>
      <c r="H26" s="156"/>
      <c r="I26" s="156"/>
      <c r="J26" s="136" t="s">
        <v>189</v>
      </c>
      <c r="K26" s="136">
        <v>1997.2</v>
      </c>
      <c r="L26" s="157"/>
      <c r="M26" s="156">
        <f>IF(ISNUMBER(K26/G26),IF(NOT(K26/G26=0),K26/G26, " "), " ")</f>
        <v>12.008177008177009</v>
      </c>
      <c r="N26" s="154"/>
    </row>
    <row r="27" spans="1:23" s="29" customFormat="1" ht="22.8" x14ac:dyDescent="0.25">
      <c r="A27" s="152">
        <v>2</v>
      </c>
      <c r="B27" s="153" t="s">
        <v>190</v>
      </c>
      <c r="C27" s="134" t="s">
        <v>191</v>
      </c>
      <c r="D27" s="154" t="s">
        <v>187</v>
      </c>
      <c r="E27" s="155">
        <v>20</v>
      </c>
      <c r="F27" s="136" t="s">
        <v>192</v>
      </c>
      <c r="G27" s="136">
        <v>215.6</v>
      </c>
      <c r="H27" s="156"/>
      <c r="I27" s="156"/>
      <c r="J27" s="136" t="s">
        <v>193</v>
      </c>
      <c r="K27" s="136">
        <v>2589</v>
      </c>
      <c r="L27" s="157"/>
      <c r="M27" s="156">
        <f>IF(ISNUMBER(K27/G27),IF(NOT(K27/G27=0),K27/G27, " "), " ")</f>
        <v>12.00834879406308</v>
      </c>
      <c r="N27" s="154"/>
    </row>
    <row r="28" spans="1:23" s="29" customFormat="1" ht="22.8" x14ac:dyDescent="0.25">
      <c r="A28" s="152">
        <v>3</v>
      </c>
      <c r="B28" s="153" t="s">
        <v>194</v>
      </c>
      <c r="C28" s="134" t="s">
        <v>195</v>
      </c>
      <c r="D28" s="154" t="s">
        <v>187</v>
      </c>
      <c r="E28" s="155">
        <v>4.55</v>
      </c>
      <c r="F28" s="136" t="s">
        <v>196</v>
      </c>
      <c r="G28" s="136">
        <v>50.97</v>
      </c>
      <c r="H28" s="156"/>
      <c r="I28" s="156"/>
      <c r="J28" s="136" t="s">
        <v>197</v>
      </c>
      <c r="K28" s="136">
        <v>611.54999999999995</v>
      </c>
      <c r="L28" s="157"/>
      <c r="M28" s="156">
        <f>IF(ISNUMBER(K28/G28),IF(NOT(K28/G28=0),K28/G28, " "), " ")</f>
        <v>11.998234255444379</v>
      </c>
      <c r="N28" s="154"/>
    </row>
    <row r="29" spans="1:23" s="29" customFormat="1" ht="22.8" x14ac:dyDescent="0.25">
      <c r="A29" s="152">
        <v>4</v>
      </c>
      <c r="B29" s="153" t="s">
        <v>198</v>
      </c>
      <c r="C29" s="134" t="s">
        <v>199</v>
      </c>
      <c r="D29" s="154" t="s">
        <v>187</v>
      </c>
      <c r="E29" s="155">
        <v>4.8600000000000003</v>
      </c>
      <c r="F29" s="136" t="s">
        <v>200</v>
      </c>
      <c r="G29" s="136">
        <v>55.74</v>
      </c>
      <c r="H29" s="156"/>
      <c r="I29" s="156"/>
      <c r="J29" s="136" t="s">
        <v>201</v>
      </c>
      <c r="K29" s="136">
        <v>668.83</v>
      </c>
      <c r="L29" s="157"/>
      <c r="M29" s="156">
        <f>IF(ISNUMBER(K29/G29),IF(NOT(K29/G29=0),K29/G29, " "), " ")</f>
        <v>11.999102978112667</v>
      </c>
      <c r="N29" s="154"/>
    </row>
    <row r="30" spans="1:23" ht="22.8" x14ac:dyDescent="0.25">
      <c r="A30" s="152">
        <v>5</v>
      </c>
      <c r="B30" s="153" t="s">
        <v>202</v>
      </c>
      <c r="C30" s="134" t="s">
        <v>203</v>
      </c>
      <c r="D30" s="154" t="s">
        <v>187</v>
      </c>
      <c r="E30" s="155">
        <v>0.56999999999999995</v>
      </c>
      <c r="F30" s="136" t="s">
        <v>204</v>
      </c>
      <c r="G30" s="136">
        <v>6.86</v>
      </c>
      <c r="H30" s="156"/>
      <c r="I30" s="156"/>
      <c r="J30" s="136" t="s">
        <v>205</v>
      </c>
      <c r="K30" s="136">
        <v>82.27</v>
      </c>
      <c r="L30" s="157"/>
      <c r="M30" s="156">
        <f>IF(ISNUMBER(K30/G30),IF(NOT(K30/G30=0),K30/G30, " "), " ")</f>
        <v>11.99271137026239</v>
      </c>
      <c r="N30" s="154"/>
    </row>
    <row r="31" spans="1:23" ht="22.8" x14ac:dyDescent="0.25">
      <c r="A31" s="152">
        <v>6</v>
      </c>
      <c r="B31" s="153">
        <v>2</v>
      </c>
      <c r="C31" s="134" t="s">
        <v>206</v>
      </c>
      <c r="D31" s="154" t="s">
        <v>187</v>
      </c>
      <c r="E31" s="155">
        <v>1</v>
      </c>
      <c r="F31" s="136" t="s">
        <v>207</v>
      </c>
      <c r="G31" s="136"/>
      <c r="H31" s="156"/>
      <c r="I31" s="156"/>
      <c r="J31" s="136" t="s">
        <v>207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208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30101</v>
      </c>
      <c r="C33" s="134" t="s">
        <v>209</v>
      </c>
      <c r="D33" s="154" t="s">
        <v>210</v>
      </c>
      <c r="E33" s="155">
        <v>1</v>
      </c>
      <c r="F33" s="136" t="s">
        <v>211</v>
      </c>
      <c r="G33" s="136">
        <v>111.55</v>
      </c>
      <c r="H33" s="156"/>
      <c r="I33" s="156"/>
      <c r="J33" s="136" t="s">
        <v>212</v>
      </c>
      <c r="K33" s="136">
        <v>467</v>
      </c>
      <c r="L33" s="157"/>
      <c r="M33" s="156">
        <f>IF(ISNUMBER(K33/G33),IF(NOT(K33/G33=0),K33/G33, " "), " ")</f>
        <v>4.1864634692962799</v>
      </c>
      <c r="N33" s="154" t="s">
        <v>213</v>
      </c>
    </row>
    <row r="34" spans="1:14" ht="22.8" x14ac:dyDescent="0.25">
      <c r="A34" s="152">
        <v>8</v>
      </c>
      <c r="B34" s="153">
        <v>30401</v>
      </c>
      <c r="C34" s="134" t="s">
        <v>214</v>
      </c>
      <c r="D34" s="154" t="s">
        <v>210</v>
      </c>
      <c r="E34" s="155">
        <v>1</v>
      </c>
      <c r="F34" s="136" t="s">
        <v>215</v>
      </c>
      <c r="G34" s="136">
        <v>2.31</v>
      </c>
      <c r="H34" s="156"/>
      <c r="I34" s="156"/>
      <c r="J34" s="136" t="s">
        <v>216</v>
      </c>
      <c r="K34" s="136">
        <v>7</v>
      </c>
      <c r="L34" s="157"/>
      <c r="M34" s="156">
        <f>IF(ISNUMBER(K34/G34),IF(NOT(K34/G34=0),K34/G34, " "), " ")</f>
        <v>3.0303030303030303</v>
      </c>
      <c r="N34" s="154" t="s">
        <v>213</v>
      </c>
    </row>
    <row r="35" spans="1:14" ht="22.8" x14ac:dyDescent="0.25">
      <c r="A35" s="152">
        <v>9</v>
      </c>
      <c r="B35" s="153">
        <v>40502</v>
      </c>
      <c r="C35" s="134" t="s">
        <v>217</v>
      </c>
      <c r="D35" s="154" t="s">
        <v>210</v>
      </c>
      <c r="E35" s="155">
        <v>0.24</v>
      </c>
      <c r="F35" s="136" t="s">
        <v>218</v>
      </c>
      <c r="G35" s="136">
        <v>1.88</v>
      </c>
      <c r="H35" s="156"/>
      <c r="I35" s="156"/>
      <c r="J35" s="136" t="s">
        <v>219</v>
      </c>
      <c r="K35" s="136">
        <v>10.8</v>
      </c>
      <c r="L35" s="157"/>
      <c r="M35" s="156">
        <f>IF(ISNUMBER(K35/G35),IF(NOT(K35/G35=0),K35/G35, " "), " ")</f>
        <v>5.7446808510638308</v>
      </c>
      <c r="N35" s="154" t="s">
        <v>213</v>
      </c>
    </row>
    <row r="36" spans="1:14" ht="22.8" x14ac:dyDescent="0.25">
      <c r="A36" s="152">
        <v>10</v>
      </c>
      <c r="B36" s="153">
        <v>40504</v>
      </c>
      <c r="C36" s="134" t="s">
        <v>220</v>
      </c>
      <c r="D36" s="154" t="s">
        <v>210</v>
      </c>
      <c r="E36" s="155">
        <v>0.21</v>
      </c>
      <c r="F36" s="136" t="s">
        <v>221</v>
      </c>
      <c r="G36" s="136">
        <v>0.27</v>
      </c>
      <c r="H36" s="156"/>
      <c r="I36" s="156"/>
      <c r="J36" s="136" t="s">
        <v>222</v>
      </c>
      <c r="K36" s="136">
        <v>0.63</v>
      </c>
      <c r="L36" s="157"/>
      <c r="M36" s="156">
        <f>IF(ISNUMBER(K36/G36),IF(NOT(K36/G36=0),K36/G36, " "), " ")</f>
        <v>2.333333333333333</v>
      </c>
      <c r="N36" s="154" t="s">
        <v>213</v>
      </c>
    </row>
    <row r="37" spans="1:14" ht="22.8" x14ac:dyDescent="0.25">
      <c r="A37" s="152">
        <v>11</v>
      </c>
      <c r="B37" s="153">
        <v>400001</v>
      </c>
      <c r="C37" s="134" t="s">
        <v>223</v>
      </c>
      <c r="D37" s="154" t="s">
        <v>210</v>
      </c>
      <c r="E37" s="155">
        <v>2</v>
      </c>
      <c r="F37" s="136" t="s">
        <v>224</v>
      </c>
      <c r="G37" s="136">
        <v>206.4</v>
      </c>
      <c r="H37" s="156"/>
      <c r="I37" s="156"/>
      <c r="J37" s="136" t="s">
        <v>225</v>
      </c>
      <c r="K37" s="136">
        <v>1174</v>
      </c>
      <c r="L37" s="157"/>
      <c r="M37" s="156">
        <f>IF(ISNUMBER(K37/G37),IF(NOT(K37/G37=0),K37/G37, " "), " ")</f>
        <v>5.6879844961240309</v>
      </c>
      <c r="N37" s="154" t="s">
        <v>213</v>
      </c>
    </row>
    <row r="38" spans="1:14" ht="19.350000000000001" customHeight="1" x14ac:dyDescent="0.25">
      <c r="A38" s="128" t="s">
        <v>226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12</v>
      </c>
      <c r="B39" s="153" t="s">
        <v>227</v>
      </c>
      <c r="C39" s="134" t="s">
        <v>228</v>
      </c>
      <c r="D39" s="154" t="s">
        <v>229</v>
      </c>
      <c r="E39" s="155">
        <v>3.3599999999999998E-2</v>
      </c>
      <c r="F39" s="136" t="s">
        <v>230</v>
      </c>
      <c r="G39" s="136">
        <v>0.21</v>
      </c>
      <c r="H39" s="156">
        <v>42.66</v>
      </c>
      <c r="I39" s="156">
        <v>1.43</v>
      </c>
      <c r="J39" s="136" t="s">
        <v>231</v>
      </c>
      <c r="K39" s="136">
        <v>1.64</v>
      </c>
      <c r="L39" s="157"/>
      <c r="M39" s="156">
        <f>IF(ISNUMBER(K39/G39),IF(NOT(K39/G39=0),K39/G39, " "), " ")</f>
        <v>7.8095238095238093</v>
      </c>
      <c r="N39" s="154" t="s">
        <v>232</v>
      </c>
    </row>
    <row r="40" spans="1:14" ht="34.200000000000003" x14ac:dyDescent="0.25">
      <c r="A40" s="152">
        <v>13</v>
      </c>
      <c r="B40" s="153" t="s">
        <v>233</v>
      </c>
      <c r="C40" s="134" t="s">
        <v>234</v>
      </c>
      <c r="D40" s="154" t="s">
        <v>235</v>
      </c>
      <c r="E40" s="155">
        <v>1E-4</v>
      </c>
      <c r="F40" s="136" t="s">
        <v>236</v>
      </c>
      <c r="G40" s="136">
        <v>1.83</v>
      </c>
      <c r="H40" s="156">
        <v>62800.15</v>
      </c>
      <c r="I40" s="156">
        <v>6.28</v>
      </c>
      <c r="J40" s="136" t="s">
        <v>237</v>
      </c>
      <c r="K40" s="136">
        <v>6.46</v>
      </c>
      <c r="L40" s="157"/>
      <c r="M40" s="156">
        <f>IF(ISNUMBER(K40/G40),IF(NOT(K40/G40=0),K40/G40, " "), " ")</f>
        <v>3.5300546448087431</v>
      </c>
      <c r="N40" s="154" t="s">
        <v>238</v>
      </c>
    </row>
    <row r="41" spans="1:14" ht="34.200000000000003" x14ac:dyDescent="0.25">
      <c r="A41" s="152">
        <v>14</v>
      </c>
      <c r="B41" s="153" t="s">
        <v>239</v>
      </c>
      <c r="C41" s="134" t="s">
        <v>240</v>
      </c>
      <c r="D41" s="154" t="s">
        <v>229</v>
      </c>
      <c r="E41" s="155">
        <v>1.5299999999999999E-2</v>
      </c>
      <c r="F41" s="136" t="s">
        <v>241</v>
      </c>
      <c r="G41" s="136">
        <v>1.53</v>
      </c>
      <c r="H41" s="156">
        <v>418</v>
      </c>
      <c r="I41" s="156">
        <v>6.39</v>
      </c>
      <c r="J41" s="136" t="s">
        <v>242</v>
      </c>
      <c r="K41" s="136">
        <v>6.67</v>
      </c>
      <c r="L41" s="157"/>
      <c r="M41" s="156">
        <f>IF(ISNUMBER(K41/G41),IF(NOT(K41/G41=0),K41/G41, " "), " ")</f>
        <v>4.3594771241830061</v>
      </c>
      <c r="N41" s="154" t="s">
        <v>243</v>
      </c>
    </row>
    <row r="42" spans="1:14" ht="22.8" x14ac:dyDescent="0.25">
      <c r="A42" s="152">
        <v>15</v>
      </c>
      <c r="B42" s="153" t="s">
        <v>244</v>
      </c>
      <c r="C42" s="134" t="s">
        <v>245</v>
      </c>
      <c r="D42" s="154" t="s">
        <v>246</v>
      </c>
      <c r="E42" s="155">
        <v>4.8599999999999997E-2</v>
      </c>
      <c r="F42" s="136" t="s">
        <v>247</v>
      </c>
      <c r="G42" s="136">
        <v>2.0499999999999998</v>
      </c>
      <c r="H42" s="156">
        <v>228.81</v>
      </c>
      <c r="I42" s="156">
        <v>11.11</v>
      </c>
      <c r="J42" s="136" t="s">
        <v>248</v>
      </c>
      <c r="K42" s="136">
        <v>11.36</v>
      </c>
      <c r="L42" s="157"/>
      <c r="M42" s="156">
        <f>IF(ISNUMBER(K42/G42),IF(NOT(K42/G42=0),K42/G42, " "), " ")</f>
        <v>5.5414634146341468</v>
      </c>
      <c r="N42" s="154" t="s">
        <v>249</v>
      </c>
    </row>
    <row r="43" spans="1:14" ht="45.6" x14ac:dyDescent="0.25">
      <c r="A43" s="152">
        <v>16</v>
      </c>
      <c r="B43" s="153" t="s">
        <v>250</v>
      </c>
      <c r="C43" s="134" t="s">
        <v>251</v>
      </c>
      <c r="D43" s="154" t="s">
        <v>246</v>
      </c>
      <c r="E43" s="155">
        <v>1</v>
      </c>
      <c r="F43" s="136" t="s">
        <v>252</v>
      </c>
      <c r="G43" s="136">
        <v>22.8</v>
      </c>
      <c r="H43" s="156">
        <v>119.32</v>
      </c>
      <c r="I43" s="156">
        <v>119.32</v>
      </c>
      <c r="J43" s="136" t="s">
        <v>253</v>
      </c>
      <c r="K43" s="136">
        <v>122.02</v>
      </c>
      <c r="L43" s="157"/>
      <c r="M43" s="156">
        <f>IF(ISNUMBER(K43/G43),IF(NOT(K43/G43=0),K43/G43, " "), " ")</f>
        <v>5.3517543859649122</v>
      </c>
      <c r="N43" s="154" t="s">
        <v>254</v>
      </c>
    </row>
    <row r="44" spans="1:14" ht="34.200000000000003" x14ac:dyDescent="0.25">
      <c r="A44" s="152">
        <v>17</v>
      </c>
      <c r="B44" s="153" t="s">
        <v>255</v>
      </c>
      <c r="C44" s="134" t="s">
        <v>256</v>
      </c>
      <c r="D44" s="154" t="s">
        <v>235</v>
      </c>
      <c r="E44" s="155">
        <v>2.5000000000000001E-3</v>
      </c>
      <c r="F44" s="136" t="s">
        <v>257</v>
      </c>
      <c r="G44" s="136">
        <v>52.28</v>
      </c>
      <c r="H44" s="156">
        <v>55802.95</v>
      </c>
      <c r="I44" s="156">
        <v>139.5</v>
      </c>
      <c r="J44" s="136" t="s">
        <v>258</v>
      </c>
      <c r="K44" s="136">
        <v>143.11000000000001</v>
      </c>
      <c r="L44" s="157"/>
      <c r="M44" s="156">
        <f>IF(ISNUMBER(K44/G44),IF(NOT(K44/G44=0),K44/G44, " "), " ")</f>
        <v>2.7373756694720734</v>
      </c>
      <c r="N44" s="154" t="s">
        <v>259</v>
      </c>
    </row>
    <row r="45" spans="1:14" ht="57" x14ac:dyDescent="0.25">
      <c r="A45" s="152">
        <v>18</v>
      </c>
      <c r="B45" s="153" t="s">
        <v>260</v>
      </c>
      <c r="C45" s="134" t="s">
        <v>261</v>
      </c>
      <c r="D45" s="154" t="s">
        <v>262</v>
      </c>
      <c r="E45" s="155">
        <v>0.214</v>
      </c>
      <c r="F45" s="136" t="s">
        <v>263</v>
      </c>
      <c r="G45" s="136">
        <v>2.02</v>
      </c>
      <c r="H45" s="156">
        <v>40.630000000000003</v>
      </c>
      <c r="I45" s="156">
        <v>8.69</v>
      </c>
      <c r="J45" s="136" t="s">
        <v>264</v>
      </c>
      <c r="K45" s="136">
        <v>8.94</v>
      </c>
      <c r="L45" s="157"/>
      <c r="M45" s="156">
        <f>IF(ISNUMBER(K45/G45),IF(NOT(K45/G45=0),K45/G45, " "), " ")</f>
        <v>4.4257425742574252</v>
      </c>
      <c r="N45" s="154" t="s">
        <v>265</v>
      </c>
    </row>
    <row r="46" spans="1:14" ht="57" x14ac:dyDescent="0.25">
      <c r="A46" s="152">
        <v>19</v>
      </c>
      <c r="B46" s="153" t="s">
        <v>266</v>
      </c>
      <c r="C46" s="134" t="s">
        <v>267</v>
      </c>
      <c r="D46" s="154" t="s">
        <v>262</v>
      </c>
      <c r="E46" s="155">
        <v>5.2430000000000003</v>
      </c>
      <c r="F46" s="136" t="s">
        <v>268</v>
      </c>
      <c r="G46" s="136">
        <v>64.489999999999995</v>
      </c>
      <c r="H46" s="156">
        <v>52.7</v>
      </c>
      <c r="I46" s="156">
        <v>276.3</v>
      </c>
      <c r="J46" s="136" t="s">
        <v>269</v>
      </c>
      <c r="K46" s="136">
        <v>284.16000000000003</v>
      </c>
      <c r="L46" s="157"/>
      <c r="M46" s="156">
        <f>IF(ISNUMBER(K46/G46),IF(NOT(K46/G46=0),K46/G46, " "), " ")</f>
        <v>4.4062645371375417</v>
      </c>
      <c r="N46" s="154" t="s">
        <v>270</v>
      </c>
    </row>
    <row r="47" spans="1:14" ht="22.8" x14ac:dyDescent="0.25">
      <c r="A47" s="152">
        <v>20</v>
      </c>
      <c r="B47" s="153" t="s">
        <v>271</v>
      </c>
      <c r="C47" s="134" t="s">
        <v>272</v>
      </c>
      <c r="D47" s="154" t="s">
        <v>273</v>
      </c>
      <c r="E47" s="155">
        <v>2</v>
      </c>
      <c r="F47" s="136" t="s">
        <v>274</v>
      </c>
      <c r="G47" s="136">
        <v>37.200000000000003</v>
      </c>
      <c r="H47" s="156">
        <v>40.729999999999997</v>
      </c>
      <c r="I47" s="156">
        <v>81.459999999999994</v>
      </c>
      <c r="J47" s="136" t="s">
        <v>275</v>
      </c>
      <c r="K47" s="136">
        <v>83.42</v>
      </c>
      <c r="L47" s="157"/>
      <c r="M47" s="156">
        <f>IF(ISNUMBER(K47/G47),IF(NOT(K47/G47=0),K47/G47, " "), " ")</f>
        <v>2.2424731182795696</v>
      </c>
      <c r="N47" s="154" t="s">
        <v>276</v>
      </c>
    </row>
    <row r="48" spans="1:14" ht="34.200000000000003" x14ac:dyDescent="0.25">
      <c r="A48" s="152">
        <v>21</v>
      </c>
      <c r="B48" s="153" t="s">
        <v>277</v>
      </c>
      <c r="C48" s="134" t="s">
        <v>278</v>
      </c>
      <c r="D48" s="154" t="s">
        <v>229</v>
      </c>
      <c r="E48" s="155">
        <v>3.9</v>
      </c>
      <c r="F48" s="136" t="s">
        <v>279</v>
      </c>
      <c r="G48" s="136">
        <v>12.13</v>
      </c>
      <c r="H48" s="156">
        <v>22.32</v>
      </c>
      <c r="I48" s="156">
        <v>87.05</v>
      </c>
      <c r="J48" s="136" t="s">
        <v>280</v>
      </c>
      <c r="K48" s="136">
        <v>88.8</v>
      </c>
      <c r="L48" s="157"/>
      <c r="M48" s="156">
        <f>IF(ISNUMBER(K48/G48),IF(NOT(K48/G48=0),K48/G48, " "), " ")</f>
        <v>7.3206924979389933</v>
      </c>
      <c r="N48" s="154" t="s">
        <v>281</v>
      </c>
    </row>
    <row r="49" spans="1:14" ht="22.8" x14ac:dyDescent="0.25">
      <c r="A49" s="152">
        <v>22</v>
      </c>
      <c r="B49" s="153" t="s">
        <v>282</v>
      </c>
      <c r="C49" s="134" t="s">
        <v>283</v>
      </c>
      <c r="D49" s="154" t="s">
        <v>235</v>
      </c>
      <c r="E49" s="155">
        <v>0.01</v>
      </c>
      <c r="F49" s="136" t="s">
        <v>284</v>
      </c>
      <c r="G49" s="136">
        <v>110.11</v>
      </c>
      <c r="H49" s="156"/>
      <c r="I49" s="156"/>
      <c r="J49" s="136" t="s">
        <v>285</v>
      </c>
      <c r="K49" s="136">
        <v>30.11</v>
      </c>
      <c r="L49" s="157"/>
      <c r="M49" s="156">
        <f>IF(ISNUMBER(K49/G49),IF(NOT(K49/G49=0),K49/G49, " "), " ")</f>
        <v>0.27345381890836434</v>
      </c>
      <c r="N49" s="154"/>
    </row>
    <row r="50" spans="1:14" ht="22.8" x14ac:dyDescent="0.25">
      <c r="A50" s="152">
        <v>23</v>
      </c>
      <c r="B50" s="153" t="s">
        <v>286</v>
      </c>
      <c r="C50" s="134" t="s">
        <v>272</v>
      </c>
      <c r="D50" s="154" t="s">
        <v>273</v>
      </c>
      <c r="E50" s="155">
        <v>4</v>
      </c>
      <c r="F50" s="136" t="s">
        <v>274</v>
      </c>
      <c r="G50" s="136">
        <v>74.400000000000006</v>
      </c>
      <c r="H50" s="156"/>
      <c r="I50" s="156"/>
      <c r="J50" s="136" t="s">
        <v>275</v>
      </c>
      <c r="K50" s="136">
        <v>166.84</v>
      </c>
      <c r="L50" s="157"/>
      <c r="M50" s="156">
        <f>IF(ISNUMBER(K50/G50),IF(NOT(K50/G50=0),K50/G50, " "), " ")</f>
        <v>2.2424731182795696</v>
      </c>
      <c r="N50" s="154"/>
    </row>
    <row r="51" spans="1:14" ht="34.200000000000003" x14ac:dyDescent="0.25">
      <c r="A51" s="152">
        <v>24</v>
      </c>
      <c r="B51" s="153" t="s">
        <v>287</v>
      </c>
      <c r="C51" s="134" t="s">
        <v>288</v>
      </c>
      <c r="D51" s="154" t="s">
        <v>273</v>
      </c>
      <c r="E51" s="155">
        <v>3</v>
      </c>
      <c r="F51" s="136" t="s">
        <v>289</v>
      </c>
      <c r="G51" s="136">
        <v>66.900000000000006</v>
      </c>
      <c r="H51" s="156"/>
      <c r="I51" s="156"/>
      <c r="J51" s="136" t="s">
        <v>290</v>
      </c>
      <c r="K51" s="136">
        <v>325.58999999999997</v>
      </c>
      <c r="L51" s="157"/>
      <c r="M51" s="156">
        <f>IF(ISNUMBER(K51/G51),IF(NOT(K51/G51=0),K51/G51, " "), " ")</f>
        <v>4.8668161434977568</v>
      </c>
      <c r="N51" s="154"/>
    </row>
    <row r="52" spans="1:14" ht="34.200000000000003" x14ac:dyDescent="0.25">
      <c r="A52" s="152">
        <v>25</v>
      </c>
      <c r="B52" s="153" t="s">
        <v>291</v>
      </c>
      <c r="C52" s="134" t="s">
        <v>292</v>
      </c>
      <c r="D52" s="154" t="s">
        <v>273</v>
      </c>
      <c r="E52" s="155">
        <v>3</v>
      </c>
      <c r="F52" s="136" t="s">
        <v>293</v>
      </c>
      <c r="G52" s="136">
        <v>74.7</v>
      </c>
      <c r="H52" s="156"/>
      <c r="I52" s="156"/>
      <c r="J52" s="136" t="s">
        <v>294</v>
      </c>
      <c r="K52" s="136">
        <v>385.62</v>
      </c>
      <c r="L52" s="157"/>
      <c r="M52" s="156">
        <f>IF(ISNUMBER(K52/G52),IF(NOT(K52/G52=0),K52/G52, " "), " ")</f>
        <v>5.1622489959839353</v>
      </c>
      <c r="N52" s="154"/>
    </row>
    <row r="53" spans="1:14" ht="22.8" x14ac:dyDescent="0.25">
      <c r="A53" s="152">
        <v>26</v>
      </c>
      <c r="B53" s="153" t="s">
        <v>295</v>
      </c>
      <c r="C53" s="134" t="s">
        <v>296</v>
      </c>
      <c r="D53" s="154" t="s">
        <v>273</v>
      </c>
      <c r="E53" s="155">
        <v>2</v>
      </c>
      <c r="F53" s="136" t="s">
        <v>297</v>
      </c>
      <c r="G53" s="136">
        <v>4.82</v>
      </c>
      <c r="H53" s="156"/>
      <c r="I53" s="156"/>
      <c r="J53" s="136" t="s">
        <v>298</v>
      </c>
      <c r="K53" s="136">
        <v>38.06</v>
      </c>
      <c r="L53" s="157"/>
      <c r="M53" s="156">
        <f>IF(ISNUMBER(K53/G53),IF(NOT(K53/G53=0),K53/G53, " "), " ")</f>
        <v>7.8962655601659755</v>
      </c>
      <c r="N53" s="154"/>
    </row>
    <row r="54" spans="1:14" ht="19.350000000000001" customHeight="1" x14ac:dyDescent="0.25">
      <c r="A54" s="150" t="s">
        <v>299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</row>
    <row r="55" spans="1:14" ht="19.350000000000001" customHeight="1" x14ac:dyDescent="0.25">
      <c r="A55" s="128" t="s">
        <v>226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1:14" ht="22.8" x14ac:dyDescent="0.25">
      <c r="A56" s="152">
        <v>27</v>
      </c>
      <c r="B56" s="153" t="s">
        <v>300</v>
      </c>
      <c r="C56" s="134" t="s">
        <v>301</v>
      </c>
      <c r="D56" s="154" t="s">
        <v>273</v>
      </c>
      <c r="E56" s="155">
        <v>6</v>
      </c>
      <c r="F56" s="136" t="s">
        <v>207</v>
      </c>
      <c r="G56" s="136"/>
      <c r="H56" s="156"/>
      <c r="I56" s="156"/>
      <c r="J56" s="136" t="s">
        <v>207</v>
      </c>
      <c r="K56" s="136"/>
      <c r="L56" s="157"/>
      <c r="M56" s="156" t="str">
        <f>IF(ISNUMBER(K56/G56),IF(NOT(K56/G56=0),K56/G56, " "), " ")</f>
        <v xml:space="preserve"> </v>
      </c>
      <c r="N56" s="154"/>
    </row>
    <row r="57" spans="1:14" ht="22.8" x14ac:dyDescent="0.25">
      <c r="A57" s="158">
        <v>28</v>
      </c>
      <c r="B57" s="159" t="s">
        <v>302</v>
      </c>
      <c r="C57" s="140" t="s">
        <v>303</v>
      </c>
      <c r="D57" s="160" t="s">
        <v>235</v>
      </c>
      <c r="E57" s="161">
        <v>2.3999999999999998E-3</v>
      </c>
      <c r="F57" s="142" t="s">
        <v>207</v>
      </c>
      <c r="G57" s="142"/>
      <c r="H57" s="162"/>
      <c r="I57" s="162"/>
      <c r="J57" s="142" t="s">
        <v>207</v>
      </c>
      <c r="K57" s="142"/>
      <c r="L57" s="163"/>
      <c r="M57" s="162" t="str">
        <f>IF(ISNUMBER(K57/G57),IF(NOT(K57/G57=0),K57/G57, " "), " ")</f>
        <v xml:space="preserve"> </v>
      </c>
      <c r="N57" s="160"/>
    </row>
    <row r="58" spans="1:14" x14ac:dyDescent="0.25">
      <c r="A58" s="144" t="s">
        <v>167</v>
      </c>
      <c r="B58" s="145"/>
      <c r="C58" s="145"/>
      <c r="D58" s="145"/>
      <c r="E58" s="145"/>
      <c r="F58" s="145"/>
      <c r="G58" s="164">
        <v>1350</v>
      </c>
      <c r="H58" s="165"/>
      <c r="I58" s="165"/>
      <c r="J58" s="165"/>
      <c r="K58" s="164">
        <v>9332</v>
      </c>
      <c r="L58" s="166"/>
      <c r="M58" s="164">
        <f ca="1">IF(ISNUMBER(INDIRECT("K" &amp; ROW())/INDIRECT("G" &amp; ROW())),INDIRECT("K" &amp; ROW())/INDIRECT("G" &amp; ROW()), " ")</f>
        <v>6.9125925925925928</v>
      </c>
      <c r="N58" s="146" t="s">
        <v>304</v>
      </c>
    </row>
    <row r="59" spans="1:14" x14ac:dyDescent="0.25">
      <c r="A59" s="144" t="s">
        <v>172</v>
      </c>
      <c r="B59" s="145"/>
      <c r="C59" s="145"/>
      <c r="D59" s="145"/>
      <c r="E59" s="145"/>
      <c r="F59" s="145"/>
      <c r="G59" s="164"/>
      <c r="H59" s="165"/>
      <c r="I59" s="165"/>
      <c r="J59" s="165"/>
      <c r="K59" s="164"/>
      <c r="L59" s="166"/>
      <c r="M59" s="164" t="str">
        <f ca="1">IF(ISNUMBER(INDIRECT("K" &amp; ROW())/INDIRECT("G" &amp; ROW())),INDIRECT("K" &amp; ROW())/INDIRECT("G" &amp; ROW()), " ")</f>
        <v xml:space="preserve"> </v>
      </c>
      <c r="N59" s="146" t="s">
        <v>304</v>
      </c>
    </row>
    <row r="60" spans="1:14" x14ac:dyDescent="0.25">
      <c r="A60" s="144" t="s">
        <v>173</v>
      </c>
      <c r="B60" s="145"/>
      <c r="C60" s="145"/>
      <c r="D60" s="145"/>
      <c r="E60" s="145"/>
      <c r="F60" s="145"/>
      <c r="G60" s="164">
        <v>509</v>
      </c>
      <c r="H60" s="165"/>
      <c r="I60" s="165"/>
      <c r="J60" s="165"/>
      <c r="K60" s="164">
        <v>6096</v>
      </c>
      <c r="L60" s="166"/>
      <c r="M60" s="164">
        <f ca="1">IF(ISNUMBER(INDIRECT("K" &amp; ROW())/INDIRECT("G" &amp; ROW())),INDIRECT("K" &amp; ROW())/INDIRECT("G" &amp; ROW()), " ")</f>
        <v>11.976424361493123</v>
      </c>
      <c r="N60" s="146" t="s">
        <v>304</v>
      </c>
    </row>
    <row r="61" spans="1:14" x14ac:dyDescent="0.25">
      <c r="A61" s="144" t="s">
        <v>174</v>
      </c>
      <c r="B61" s="145"/>
      <c r="C61" s="145"/>
      <c r="D61" s="145"/>
      <c r="E61" s="145"/>
      <c r="F61" s="145"/>
      <c r="G61" s="164">
        <v>529</v>
      </c>
      <c r="H61" s="165"/>
      <c r="I61" s="165"/>
      <c r="J61" s="165"/>
      <c r="K61" s="164">
        <v>1714</v>
      </c>
      <c r="L61" s="166"/>
      <c r="M61" s="164">
        <f ca="1">IF(ISNUMBER(INDIRECT("K" &amp; ROW())/INDIRECT("G" &amp; ROW())),INDIRECT("K" &amp; ROW())/INDIRECT("G" &amp; ROW()), " ")</f>
        <v>3.2400756143667295</v>
      </c>
      <c r="N61" s="146" t="s">
        <v>304</v>
      </c>
    </row>
    <row r="62" spans="1:14" x14ac:dyDescent="0.25">
      <c r="A62" s="144" t="s">
        <v>175</v>
      </c>
      <c r="B62" s="145"/>
      <c r="C62" s="145"/>
      <c r="D62" s="145"/>
      <c r="E62" s="145"/>
      <c r="F62" s="145"/>
      <c r="G62" s="164">
        <v>324</v>
      </c>
      <c r="H62" s="165"/>
      <c r="I62" s="165"/>
      <c r="J62" s="165"/>
      <c r="K62" s="164">
        <v>1668</v>
      </c>
      <c r="L62" s="166"/>
      <c r="M62" s="164">
        <f ca="1">IF(ISNUMBER(INDIRECT("K" &amp; ROW())/INDIRECT("G" &amp; ROW())),INDIRECT("K" &amp; ROW())/INDIRECT("G" &amp; ROW()), " ")</f>
        <v>5.1481481481481479</v>
      </c>
      <c r="N62" s="146" t="s">
        <v>304</v>
      </c>
    </row>
    <row r="63" spans="1:14" x14ac:dyDescent="0.25">
      <c r="A63" s="147" t="s">
        <v>176</v>
      </c>
      <c r="B63" s="148"/>
      <c r="C63" s="148"/>
      <c r="D63" s="148"/>
      <c r="E63" s="148"/>
      <c r="F63" s="148"/>
      <c r="G63" s="167">
        <v>474</v>
      </c>
      <c r="H63" s="168"/>
      <c r="I63" s="168"/>
      <c r="J63" s="168"/>
      <c r="K63" s="167">
        <v>4845</v>
      </c>
      <c r="L63" s="169"/>
      <c r="M63" s="167">
        <f ca="1">IF(ISNUMBER(INDIRECT("K" &amp; ROW())/INDIRECT("G" &amp; ROW())),INDIRECT("K" &amp; ROW())/INDIRECT("G" &amp; ROW()), " ")</f>
        <v>10.221518987341772</v>
      </c>
      <c r="N63" s="149" t="s">
        <v>304</v>
      </c>
    </row>
    <row r="64" spans="1:14" x14ac:dyDescent="0.25">
      <c r="A64" s="147" t="s">
        <v>177</v>
      </c>
      <c r="B64" s="148"/>
      <c r="C64" s="148"/>
      <c r="D64" s="148"/>
      <c r="E64" s="148"/>
      <c r="F64" s="148"/>
      <c r="G64" s="167">
        <v>306</v>
      </c>
      <c r="H64" s="168"/>
      <c r="I64" s="168"/>
      <c r="J64" s="168"/>
      <c r="K64" s="167">
        <v>2926</v>
      </c>
      <c r="L64" s="169"/>
      <c r="M64" s="167">
        <f ca="1">IF(ISNUMBER(INDIRECT("K" &amp; ROW())/INDIRECT("G" &amp; ROW())),INDIRECT("K" &amp; ROW())/INDIRECT("G" &amp; ROW()), " ")</f>
        <v>9.5620915032679736</v>
      </c>
      <c r="N64" s="149" t="s">
        <v>304</v>
      </c>
    </row>
    <row r="65" spans="1:14" x14ac:dyDescent="0.25">
      <c r="A65" s="147" t="s">
        <v>178</v>
      </c>
      <c r="B65" s="148"/>
      <c r="C65" s="148"/>
      <c r="D65" s="148"/>
      <c r="E65" s="148"/>
      <c r="F65" s="148"/>
      <c r="G65" s="167"/>
      <c r="H65" s="168"/>
      <c r="I65" s="168"/>
      <c r="J65" s="168"/>
      <c r="K65" s="167"/>
      <c r="L65" s="169"/>
      <c r="M65" s="167" t="str">
        <f ca="1">IF(ISNUMBER(INDIRECT("K" &amp; ROW())/INDIRECT("G" &amp; ROW())),INDIRECT("K" &amp; ROW())/INDIRECT("G" &amp; ROW()), " ")</f>
        <v xml:space="preserve"> </v>
      </c>
      <c r="N65" s="149" t="s">
        <v>304</v>
      </c>
    </row>
    <row r="66" spans="1:14" ht="30" customHeight="1" x14ac:dyDescent="0.25">
      <c r="A66" s="144" t="s">
        <v>179</v>
      </c>
      <c r="B66" s="145"/>
      <c r="C66" s="145"/>
      <c r="D66" s="145"/>
      <c r="E66" s="145"/>
      <c r="F66" s="145"/>
      <c r="G66" s="164">
        <v>1162</v>
      </c>
      <c r="H66" s="165"/>
      <c r="I66" s="165"/>
      <c r="J66" s="165"/>
      <c r="K66" s="164">
        <v>9636</v>
      </c>
      <c r="L66" s="166"/>
      <c r="M66" s="164">
        <f ca="1">IF(ISNUMBER(INDIRECT("K" &amp; ROW())/INDIRECT("G" &amp; ROW())),INDIRECT("K" &amp; ROW())/INDIRECT("G" &amp; ROW()), " ")</f>
        <v>8.2925989672977618</v>
      </c>
      <c r="N66" s="146" t="s">
        <v>304</v>
      </c>
    </row>
    <row r="67" spans="1:14" ht="30" customHeight="1" x14ac:dyDescent="0.25">
      <c r="A67" s="144" t="s">
        <v>180</v>
      </c>
      <c r="B67" s="145"/>
      <c r="C67" s="145"/>
      <c r="D67" s="145"/>
      <c r="E67" s="145"/>
      <c r="F67" s="145"/>
      <c r="G67" s="164">
        <v>968</v>
      </c>
      <c r="H67" s="165"/>
      <c r="I67" s="165"/>
      <c r="J67" s="165"/>
      <c r="K67" s="164">
        <v>7467</v>
      </c>
      <c r="L67" s="166"/>
      <c r="M67" s="164">
        <f ca="1">IF(ISNUMBER(INDIRECT("K" &amp; ROW())/INDIRECT("G" &amp; ROW())),INDIRECT("K" &amp; ROW())/INDIRECT("G" &amp; ROW()), " ")</f>
        <v>7.713842975206612</v>
      </c>
      <c r="N67" s="146" t="s">
        <v>304</v>
      </c>
    </row>
    <row r="68" spans="1:14" x14ac:dyDescent="0.25">
      <c r="A68" s="144" t="s">
        <v>181</v>
      </c>
      <c r="B68" s="145"/>
      <c r="C68" s="145"/>
      <c r="D68" s="145"/>
      <c r="E68" s="145"/>
      <c r="F68" s="145"/>
      <c r="G68" s="164">
        <v>2130</v>
      </c>
      <c r="H68" s="165"/>
      <c r="I68" s="165"/>
      <c r="J68" s="165"/>
      <c r="K68" s="164">
        <v>17103</v>
      </c>
      <c r="L68" s="166"/>
      <c r="M68" s="164">
        <f ca="1">IF(ISNUMBER(INDIRECT("K" &amp; ROW())/INDIRECT("G" &amp; ROW())),INDIRECT("K" &amp; ROW())/INDIRECT("G" &amp; ROW()), " ")</f>
        <v>8.0295774647887317</v>
      </c>
      <c r="N68" s="146" t="s">
        <v>304</v>
      </c>
    </row>
    <row r="69" spans="1:14" x14ac:dyDescent="0.25">
      <c r="A69" s="147" t="s">
        <v>182</v>
      </c>
      <c r="B69" s="148"/>
      <c r="C69" s="148"/>
      <c r="D69" s="148"/>
      <c r="E69" s="148"/>
      <c r="F69" s="148"/>
      <c r="G69" s="167">
        <v>2130</v>
      </c>
      <c r="H69" s="168"/>
      <c r="I69" s="168"/>
      <c r="J69" s="168"/>
      <c r="K69" s="167">
        <v>17103</v>
      </c>
      <c r="L69" s="169"/>
      <c r="M69" s="167">
        <f ca="1">IF(ISNUMBER(INDIRECT("K" &amp; ROW())/INDIRECT("G" &amp; ROW())),INDIRECT("K" &amp; ROW())/INDIRECT("G" &amp; ROW()), " ")</f>
        <v>8.0295774647887317</v>
      </c>
      <c r="N69" s="149" t="s">
        <v>304</v>
      </c>
    </row>
    <row r="70" spans="1:14" x14ac:dyDescent="0.25">
      <c r="A70" s="48"/>
      <c r="G70" s="67"/>
      <c r="H70" s="68"/>
      <c r="I70" s="68"/>
      <c r="J70" s="68"/>
      <c r="K70" s="67"/>
      <c r="L70" s="69"/>
      <c r="M70" s="67"/>
      <c r="N70" s="48"/>
    </row>
    <row r="71" spans="1:14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75" t="s">
        <v>71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  <row r="73" spans="1:14" x14ac:dyDescent="0.25">
      <c r="A73" s="3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72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</sheetData>
  <mergeCells count="45"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24:N24"/>
    <mergeCell ref="A25:N25"/>
    <mergeCell ref="A32:N32"/>
    <mergeCell ref="A38:N38"/>
    <mergeCell ref="A54:N54"/>
    <mergeCell ref="A55:N5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