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6" i="16"/>
  <c r="M37" i="16"/>
  <c r="M38" i="16"/>
  <c r="M39" i="16"/>
  <c r="M42" i="16"/>
  <c r="M4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4" i="8"/>
  <c r="K73" i="8"/>
  <c r="H74" i="8"/>
  <c r="H73" i="8"/>
  <c r="J14" i="16"/>
  <c r="G14" i="16"/>
  <c r="K30" i="8"/>
  <c r="H30" i="8"/>
  <c r="A18" i="16"/>
  <c r="B34" i="8"/>
  <c r="M44" i="16"/>
  <c r="M48" i="16"/>
  <c r="M52" i="16"/>
  <c r="M56" i="16"/>
  <c r="M49" i="16"/>
  <c r="M53" i="16"/>
  <c r="M54" i="16"/>
  <c r="M47" i="16"/>
  <c r="M55" i="16"/>
  <c r="M45" i="16"/>
  <c r="M46" i="16"/>
  <c r="M50" i="16"/>
  <c r="M5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<sst xmlns="http://schemas.openxmlformats.org/spreadsheetml/2006/main" count="333" uniqueCount="224">
  <si>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</si>
  <si>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</si>
  <si>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</si>
  <si>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</si>
  <si>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</si>
  <si>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</si>
  <si>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</si>
  <si>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</si>
  <si>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</si>
  <si>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</si>
  <si>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</si>
  <si>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</si>
  <si>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</si>
  <si>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</si>
  <si>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</si>
  <si>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</si>
  <si>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</si>
  <si>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</si>
  <si>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</si>
  <si>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</si>
  <si>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</si>
  <si>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</si>
  <si>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</si>
  <si>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</si>
  <si>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</si>
  <si>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</si>
  <si>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</si>
  <si>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</si>
  <si>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</si>
  <si>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</si>
  <si>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</si>
  <si>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</si>
  <si>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</si>
  <si>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</si>
  <si>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</si>
  <si>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</si>
  <si>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</si>
  <si>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</si>
  <si>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</si>
  <si>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</si>
  <si>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</si>
  <si>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</si>
  <si>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</si>
  <si>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</si>
  <si>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</si>
  <si>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</si>
  <si>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</si>
  <si>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</si>
  <si>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</si>
  <si>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</si>
  <si>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</si>
  <si>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</si>
  <si>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</si>
  <si>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</si>
  <si>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</si>
  <si>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</si>
  <si>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</si>
  <si>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</si>
  <si>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</si>
  <si>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</si>
  <si>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</si>
  <si>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</si>
  <si>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</si>
  <si>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</si>
  <si>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</si>
  <si>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</si>
  <si>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08.12.2015</t>
  </si>
  <si>
    <t>01.09.2015</t>
  </si>
  <si>
    <t>30.09.2015</t>
  </si>
  <si>
    <t>О ПРИЕМКЕ ВЫПОЛНЕННЫХ РАБОТ за Сентябрь 2015</t>
  </si>
  <si>
    <t>на Первомайская 28</t>
  </si>
  <si>
    <t>Сдал:  _________________ //</t>
  </si>
  <si>
    <t>Принял:  _________________ //</t>
  </si>
  <si>
    <t>Раздел 1. ЯНВАРЬ</t>
  </si>
  <si>
    <t>кв.6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</si>
  <si>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</si>
  <si>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</si>
  <si>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</si>
  <si>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</si>
  <si>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</si>
  <si>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</si>
  <si>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</si>
  <si>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</si>
  <si>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Р</t>
  </si>
  <si>
    <t>ТЕРр65-17-1
Установка заглушек диаметром трубопроводов: до 100 мм
100 заглушек
НР 88%=103%*0.85 от ФОТ
СП 48%=60%*0.8 от ФОТ</t>
  </si>
  <si>
    <t>0,02
88
48</t>
  </si>
  <si>
    <t>1254,4
_____
2494,72</t>
  </si>
  <si>
    <t>75
26
15</t>
  </si>
  <si>
    <t>25
_____
50</t>
  </si>
  <si>
    <t>507
265
144</t>
  </si>
  <si>
    <t>301
_____
205</t>
  </si>
  <si>
    <t>ТЕРр65-17-1
Демонтаж заглушек диаметром трубопроводов: до 100 мм
(МДС38 п.3.3.1.Демонтаж (разборка) наружных сетей водопровода, канализации, теплоснабжения и газоснабжения ОЗП=0,6; ЭМ=0,6 к расх.; ЗПМ=0,6; МАТ=0 к расх.; ТЗ=0,6; ТЗМ=0,6)
100 заглушек
НР 88%=103%*0.85 от ФОТ
СП 48%=60%*0.8 от ФОТ</t>
  </si>
  <si>
    <t>15
15
9</t>
  </si>
  <si>
    <t>181
159
87</t>
  </si>
  <si>
    <t>ТЕРр65-24-1
Проверка на прогрев отопительных приборов с регулировкой
100 приборов
НР 63%=74%*0.85 от ФОТ
СП 40%=50%*0.8 от ФОТ</t>
  </si>
  <si>
    <t>0,01
63
40</t>
  </si>
  <si>
    <t>2
1
1</t>
  </si>
  <si>
    <t>20
13
8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</si>
  <si>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</si>
  <si>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0,225
63
40</t>
  </si>
  <si>
    <t>3
2
2</t>
  </si>
  <si>
    <t>37
23
15</t>
  </si>
  <si>
    <t>ТСЦ-301-1308
Пробки радиаторные
шт.</t>
  </si>
  <si>
    <t>2
63
40</t>
  </si>
  <si>
    <t xml:space="preserve">
_____
15,7</t>
  </si>
  <si>
    <t xml:space="preserve">
_____
31</t>
  </si>
  <si>
    <t xml:space="preserve">
_____
47</t>
  </si>
  <si>
    <t>М</t>
  </si>
  <si>
    <t>ТСЦ-103-0110
Муфты прямые длинные из ковкого чугуна с цилиндрической резьбой максимальным условным проходом: 20 мм
10 шт.</t>
  </si>
  <si>
    <t>0,2
63
40</t>
  </si>
  <si>
    <t xml:space="preserve">
_____
50,3</t>
  </si>
  <si>
    <t xml:space="preserve">
_____
10</t>
  </si>
  <si>
    <t xml:space="preserve">
_____
26</t>
  </si>
  <si>
    <t>ТСЦ-302-3234
Контргайка
шт.</t>
  </si>
  <si>
    <t xml:space="preserve">
_____
2,41</t>
  </si>
  <si>
    <t xml:space="preserve">
_____
5</t>
  </si>
  <si>
    <t xml:space="preserve">
_____
38</t>
  </si>
  <si>
    <t>кв.3</t>
  </si>
  <si>
    <t>ТЕРр65-5-1
Протяжка резьб 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</si>
  <si>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</si>
  <si>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</si>
  <si>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</si>
  <si>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</si>
  <si>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</si>
  <si>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Раздел 2. АПРЕЛЬ</t>
  </si>
  <si>
    <t>кв.1</t>
  </si>
  <si>
    <t>0,216
63
40</t>
  </si>
  <si>
    <t>36
23
14</t>
  </si>
  <si>
    <t>45
7
4</t>
  </si>
  <si>
    <t>7
_____
38</t>
  </si>
  <si>
    <t>169
73
40</t>
  </si>
  <si>
    <t>83
_____
86</t>
  </si>
  <si>
    <t>Раздел 3. МАЙ</t>
  </si>
  <si>
    <t>общий</t>
  </si>
  <si>
    <t>ТЕРр65-23-3
Слив воды из системы
1000 м3 объема здания
НР 63%=74%*0.85 от ФОТ
СП 40%=50%*0.8 от ФОТ</t>
  </si>
  <si>
    <t>0,96
63
40</t>
  </si>
  <si>
    <t>23
14
9</t>
  </si>
  <si>
    <t>Итого прямые затраты по акту</t>
  </si>
  <si>
    <t>69
_____
155</t>
  </si>
  <si>
    <t>833
_____
450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</si>
  <si>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</si>
  <si>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</si>
  <si>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</si>
  <si>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</si>
  <si>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</si>
  <si>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</si>
  <si>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</si>
  <si>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</si>
  <si>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</si>
  <si>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</si>
  <si>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</si>
  <si>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</si>
  <si>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</si>
  <si>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</si>
  <si>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</si>
  <si>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</si>
  <si>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</si>
  <si>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</si>
  <si>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</si>
  <si>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</si>
  <si>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</si>
  <si>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</si>
  <si>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</si>
  <si>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</si>
  <si>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</si>
  <si>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</si>
  <si>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</si>
  <si>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</si>
  <si>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</si>
  <si>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</si>
  <si>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</si>
  <si>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</si>
  <si>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</si>
  <si>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</si>
  <si>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</si>
  <si>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 xml:space="preserve">                  Материалы</t>
  </si>
  <si>
    <t>101-1628</t>
  </si>
  <si>
    <t>Сталь листовая углеродистая обыкновенного качества марки ВСт3пс5 толщиной: 8-20 мм</t>
  </si>
  <si>
    <t xml:space="preserve">т
</t>
  </si>
  <si>
    <t xml:space="preserve">5300
</t>
  </si>
  <si>
    <t xml:space="preserve">29878,21
</t>
  </si>
  <si>
    <t>К=1,1 МТРиЭ ЧО, Пост.от 14.05.2015 г. №19/1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</si>
  <si>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</si>
  <si>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</si>
  <si>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</si>
  <si>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</si>
  <si>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</si>
  <si>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</si>
  <si>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</si>
  <si>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</si>
  <si>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</si>
  <si>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</si>
  <si>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</si>
  <si>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</si>
  <si>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</si>
  <si>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</si>
  <si>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</si>
  <si>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</si>
  <si>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</si>
  <si>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</si>
  <si>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</si>
  <si>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</si>
  <si>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33228,1
</t>
  </si>
  <si>
    <t>04.02.103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</si>
  <si>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</si>
  <si>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</si>
  <si>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</si>
  <si>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</si>
  <si>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129,36
</t>
  </si>
  <si>
    <t>ТСЦ-301-1308</t>
  </si>
  <si>
    <t>Пробки радиаторные</t>
  </si>
  <si>
    <t xml:space="preserve">15,7
</t>
  </si>
  <si>
    <t xml:space="preserve">23,45
</t>
  </si>
  <si>
    <t>ТСЦ-302-3234</t>
  </si>
  <si>
    <t>Контргайка</t>
  </si>
  <si>
    <t xml:space="preserve">2,41
</t>
  </si>
  <si>
    <t xml:space="preserve">19,03
</t>
  </si>
  <si>
    <t xml:space="preserve">          Неучтенные ресурсы</t>
  </si>
  <si>
    <t>103-9140</t>
  </si>
  <si>
    <t>Арматура муфтовая</t>
  </si>
  <si>
    <t xml:space="preserve">
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</si>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</sst>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2"/>
  <sheetViews>
    <sheetView showGridLines="0" tabSelected="1" topLeftCell="A31" workbookViewId="0">
      <selection activeCell="C49" sqref="C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6.17</v>
      </c>
      <c r="X14" s="27">
        <v>6.17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363.08/1000</f>
        <v>0.36307999999999996</v>
      </c>
      <c r="I27" s="85"/>
      <c r="J27" s="35" t="s">
        <v>6</v>
      </c>
      <c r="K27" s="86">
        <f>2491.4/1000</f>
        <v>2.4914000000000001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6.1700000000000001E-3</v>
      </c>
      <c r="I30" s="85"/>
      <c r="J30" s="35" t="s">
        <v>8</v>
      </c>
      <c r="K30" s="86">
        <f>(X14+X15)/1000</f>
        <v>6.1700000000000001E-3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69</v>
      </c>
      <c r="Z30" s="71">
        <v>68</v>
      </c>
      <c r="AA30" s="71">
        <v>40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69/1000</f>
        <v>6.9000000000000006E-2</v>
      </c>
      <c r="I31" s="85"/>
      <c r="J31" s="35" t="s">
        <v>6</v>
      </c>
      <c r="K31" s="86">
        <f>833/1000</f>
        <v>0.83299999999999996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833</v>
      </c>
      <c r="Z31" s="72">
        <v>704</v>
      </c>
      <c r="AA31" s="72">
        <v>390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2250.2399999999998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/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2">
        <v>2</v>
      </c>
      <c r="B43" s="133">
        <v>2</v>
      </c>
      <c r="C43" s="134" t="s">
        <v>84</v>
      </c>
      <c r="D43" s="135" t="s">
        <v>85</v>
      </c>
      <c r="E43" s="136">
        <v>3759.44</v>
      </c>
      <c r="F43" s="137" t="s">
        <v>86</v>
      </c>
      <c r="G43" s="136">
        <v>10.32</v>
      </c>
      <c r="H43" s="136" t="s">
        <v>87</v>
      </c>
      <c r="I43" s="136" t="s">
        <v>88</v>
      </c>
      <c r="J43" s="136"/>
      <c r="K43" s="136" t="s">
        <v>89</v>
      </c>
      <c r="L43" s="137" t="s">
        <v>90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125.4" x14ac:dyDescent="0.25">
      <c r="A44" s="132">
        <v>3</v>
      </c>
      <c r="B44" s="133">
        <v>3</v>
      </c>
      <c r="C44" s="134" t="s">
        <v>91</v>
      </c>
      <c r="D44" s="135" t="s">
        <v>85</v>
      </c>
      <c r="E44" s="136">
        <v>758.83</v>
      </c>
      <c r="F44" s="137">
        <v>752.64</v>
      </c>
      <c r="G44" s="136">
        <v>6.19</v>
      </c>
      <c r="H44" s="136" t="s">
        <v>92</v>
      </c>
      <c r="I44" s="136">
        <v>15</v>
      </c>
      <c r="J44" s="136"/>
      <c r="K44" s="136" t="s">
        <v>93</v>
      </c>
      <c r="L44" s="137">
        <v>181</v>
      </c>
      <c r="M44" s="137"/>
      <c r="N44" s="137" t="s">
        <v>83</v>
      </c>
      <c r="O44" s="137"/>
      <c r="P44" s="137"/>
      <c r="Q44" s="137"/>
      <c r="R44" s="137"/>
      <c r="S44" s="137"/>
      <c r="T44" s="137"/>
      <c r="U44" s="137"/>
      <c r="V44" s="137"/>
    </row>
    <row r="45" spans="1:22" ht="68.400000000000006" x14ac:dyDescent="0.25">
      <c r="A45" s="132">
        <v>4</v>
      </c>
      <c r="B45" s="133">
        <v>4</v>
      </c>
      <c r="C45" s="134" t="s">
        <v>94</v>
      </c>
      <c r="D45" s="135" t="s">
        <v>95</v>
      </c>
      <c r="E45" s="136">
        <v>169.57</v>
      </c>
      <c r="F45" s="137">
        <v>169.57</v>
      </c>
      <c r="G45" s="136"/>
      <c r="H45" s="136" t="s">
        <v>96</v>
      </c>
      <c r="I45" s="136">
        <v>2</v>
      </c>
      <c r="J45" s="136"/>
      <c r="K45" s="136" t="s">
        <v>97</v>
      </c>
      <c r="L45" s="137">
        <v>20</v>
      </c>
      <c r="M45" s="137"/>
      <c r="N45" s="137" t="s">
        <v>83</v>
      </c>
      <c r="O45" s="137"/>
      <c r="P45" s="137"/>
      <c r="Q45" s="137"/>
      <c r="R45" s="137"/>
      <c r="S45" s="137"/>
      <c r="T45" s="137"/>
      <c r="U45" s="137"/>
      <c r="V45" s="137"/>
    </row>
    <row r="46" spans="1:22" ht="68.400000000000006" x14ac:dyDescent="0.25">
      <c r="A46" s="132">
        <v>5</v>
      </c>
      <c r="B46" s="133">
        <v>5</v>
      </c>
      <c r="C46" s="134" t="s">
        <v>98</v>
      </c>
      <c r="D46" s="135" t="s">
        <v>99</v>
      </c>
      <c r="E46" s="136">
        <v>13.69</v>
      </c>
      <c r="F46" s="137">
        <v>13.69</v>
      </c>
      <c r="G46" s="136"/>
      <c r="H46" s="136" t="s">
        <v>100</v>
      </c>
      <c r="I46" s="136">
        <v>3</v>
      </c>
      <c r="J46" s="136"/>
      <c r="K46" s="136" t="s">
        <v>101</v>
      </c>
      <c r="L46" s="137">
        <v>37</v>
      </c>
      <c r="M46" s="137"/>
      <c r="N46" s="137" t="s">
        <v>83</v>
      </c>
      <c r="O46" s="137"/>
      <c r="P46" s="137"/>
      <c r="Q46" s="137"/>
      <c r="R46" s="137"/>
      <c r="S46" s="137"/>
      <c r="T46" s="137"/>
      <c r="U46" s="137"/>
      <c r="V46" s="137"/>
    </row>
    <row r="47" spans="1:22" ht="34.200000000000003" x14ac:dyDescent="0.25">
      <c r="A47" s="132">
        <v>6</v>
      </c>
      <c r="B47" s="133">
        <v>6</v>
      </c>
      <c r="C47" s="134" t="s">
        <v>102</v>
      </c>
      <c r="D47" s="135" t="s">
        <v>103</v>
      </c>
      <c r="E47" s="136">
        <v>15.7</v>
      </c>
      <c r="F47" s="137" t="s">
        <v>104</v>
      </c>
      <c r="G47" s="136"/>
      <c r="H47" s="136">
        <v>31</v>
      </c>
      <c r="I47" s="136" t="s">
        <v>105</v>
      </c>
      <c r="J47" s="136"/>
      <c r="K47" s="136">
        <v>47</v>
      </c>
      <c r="L47" s="137" t="s">
        <v>106</v>
      </c>
      <c r="M47" s="137"/>
      <c r="N47" s="137" t="s">
        <v>107</v>
      </c>
      <c r="O47" s="137"/>
      <c r="P47" s="137"/>
      <c r="Q47" s="137"/>
      <c r="R47" s="137"/>
      <c r="S47" s="137"/>
      <c r="T47" s="137"/>
      <c r="U47" s="137"/>
      <c r="V47" s="137"/>
    </row>
    <row r="48" spans="1:22" ht="57" x14ac:dyDescent="0.25">
      <c r="A48" s="132">
        <v>7</v>
      </c>
      <c r="B48" s="133">
        <v>7</v>
      </c>
      <c r="C48" s="134" t="s">
        <v>108</v>
      </c>
      <c r="D48" s="135" t="s">
        <v>109</v>
      </c>
      <c r="E48" s="136">
        <v>50.3</v>
      </c>
      <c r="F48" s="137" t="s">
        <v>110</v>
      </c>
      <c r="G48" s="136"/>
      <c r="H48" s="136">
        <v>10</v>
      </c>
      <c r="I48" s="136" t="s">
        <v>111</v>
      </c>
      <c r="J48" s="136"/>
      <c r="K48" s="136">
        <v>26</v>
      </c>
      <c r="L48" s="137" t="s">
        <v>112</v>
      </c>
      <c r="M48" s="137"/>
      <c r="N48" s="137" t="s">
        <v>107</v>
      </c>
      <c r="O48" s="137"/>
      <c r="P48" s="137"/>
      <c r="Q48" s="137"/>
      <c r="R48" s="137"/>
      <c r="S48" s="137"/>
      <c r="T48" s="137"/>
      <c r="U48" s="137"/>
      <c r="V48" s="137"/>
    </row>
    <row r="49" spans="1:22" ht="34.200000000000003" x14ac:dyDescent="0.25">
      <c r="A49" s="132">
        <v>8</v>
      </c>
      <c r="B49" s="133">
        <v>8</v>
      </c>
      <c r="C49" s="134" t="s">
        <v>113</v>
      </c>
      <c r="D49" s="135" t="s">
        <v>103</v>
      </c>
      <c r="E49" s="136">
        <v>2.41</v>
      </c>
      <c r="F49" s="137" t="s">
        <v>114</v>
      </c>
      <c r="G49" s="136"/>
      <c r="H49" s="136">
        <v>5</v>
      </c>
      <c r="I49" s="136" t="s">
        <v>115</v>
      </c>
      <c r="J49" s="136"/>
      <c r="K49" s="136">
        <v>38</v>
      </c>
      <c r="L49" s="137" t="s">
        <v>116</v>
      </c>
      <c r="M49" s="137"/>
      <c r="N49" s="137" t="s">
        <v>107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117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8">
        <v>9</v>
      </c>
      <c r="B51" s="139">
        <v>9</v>
      </c>
      <c r="C51" s="140" t="s">
        <v>118</v>
      </c>
      <c r="D51" s="141" t="s">
        <v>76</v>
      </c>
      <c r="E51" s="142">
        <v>1010.59</v>
      </c>
      <c r="F51" s="143" t="s">
        <v>119</v>
      </c>
      <c r="G51" s="142">
        <v>5.16</v>
      </c>
      <c r="H51" s="142" t="s">
        <v>120</v>
      </c>
      <c r="I51" s="142" t="s">
        <v>121</v>
      </c>
      <c r="J51" s="142"/>
      <c r="K51" s="142" t="s">
        <v>122</v>
      </c>
      <c r="L51" s="143" t="s">
        <v>123</v>
      </c>
      <c r="M51" s="143"/>
      <c r="N51" s="143" t="s">
        <v>83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124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10</v>
      </c>
      <c r="B54" s="133">
        <v>10</v>
      </c>
      <c r="C54" s="134" t="s">
        <v>98</v>
      </c>
      <c r="D54" s="135" t="s">
        <v>126</v>
      </c>
      <c r="E54" s="136">
        <v>13.69</v>
      </c>
      <c r="F54" s="137">
        <v>13.69</v>
      </c>
      <c r="G54" s="136"/>
      <c r="H54" s="136" t="s">
        <v>100</v>
      </c>
      <c r="I54" s="136">
        <v>3</v>
      </c>
      <c r="J54" s="136"/>
      <c r="K54" s="136" t="s">
        <v>127</v>
      </c>
      <c r="L54" s="137">
        <v>36</v>
      </c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8">
        <v>11</v>
      </c>
      <c r="B55" s="139">
        <v>11</v>
      </c>
      <c r="C55" s="140" t="s">
        <v>75</v>
      </c>
      <c r="D55" s="141" t="s">
        <v>85</v>
      </c>
      <c r="E55" s="142">
        <v>2250.2399999999998</v>
      </c>
      <c r="F55" s="143" t="s">
        <v>77</v>
      </c>
      <c r="G55" s="142" t="s">
        <v>78</v>
      </c>
      <c r="H55" s="142" t="s">
        <v>128</v>
      </c>
      <c r="I55" s="142" t="s">
        <v>129</v>
      </c>
      <c r="J55" s="142"/>
      <c r="K55" s="142" t="s">
        <v>130</v>
      </c>
      <c r="L55" s="143" t="s">
        <v>131</v>
      </c>
      <c r="M55" s="143"/>
      <c r="N55" s="143" t="s">
        <v>83</v>
      </c>
      <c r="O55" s="143"/>
      <c r="P55" s="143"/>
      <c r="Q55" s="143"/>
      <c r="R55" s="143"/>
      <c r="S55" s="143"/>
      <c r="T55" s="143"/>
      <c r="U55" s="143"/>
      <c r="V55" s="143"/>
    </row>
    <row r="56" spans="1:22" ht="19.350000000000001" customHeight="1" x14ac:dyDescent="0.25">
      <c r="A56" s="128" t="s">
        <v>132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18.45" customHeight="1" x14ac:dyDescent="0.25">
      <c r="A57" s="130" t="s">
        <v>133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57" x14ac:dyDescent="0.25">
      <c r="A58" s="138">
        <v>12</v>
      </c>
      <c r="B58" s="139">
        <v>12</v>
      </c>
      <c r="C58" s="140" t="s">
        <v>134</v>
      </c>
      <c r="D58" s="141" t="s">
        <v>135</v>
      </c>
      <c r="E58" s="142">
        <v>2.02</v>
      </c>
      <c r="F58" s="143">
        <v>2.02</v>
      </c>
      <c r="G58" s="142"/>
      <c r="H58" s="142" t="s">
        <v>96</v>
      </c>
      <c r="I58" s="142">
        <v>2</v>
      </c>
      <c r="J58" s="142"/>
      <c r="K58" s="142" t="s">
        <v>136</v>
      </c>
      <c r="L58" s="143">
        <v>23</v>
      </c>
      <c r="M58" s="143"/>
      <c r="N58" s="143" t="s">
        <v>83</v>
      </c>
      <c r="O58" s="143"/>
      <c r="P58" s="143"/>
      <c r="Q58" s="143"/>
      <c r="R58" s="143"/>
      <c r="S58" s="143"/>
      <c r="T58" s="143"/>
      <c r="U58" s="143"/>
      <c r="V58" s="143"/>
    </row>
    <row r="59" spans="1:22" ht="34.200000000000003" x14ac:dyDescent="0.25">
      <c r="A59" s="144" t="s">
        <v>137</v>
      </c>
      <c r="B59" s="145"/>
      <c r="C59" s="145"/>
      <c r="D59" s="145"/>
      <c r="E59" s="145"/>
      <c r="F59" s="145"/>
      <c r="G59" s="145"/>
      <c r="H59" s="146">
        <v>224</v>
      </c>
      <c r="I59" s="146" t="s">
        <v>138</v>
      </c>
      <c r="J59" s="146"/>
      <c r="K59" s="146">
        <v>1284</v>
      </c>
      <c r="L59" s="146" t="s">
        <v>139</v>
      </c>
      <c r="M59" s="146"/>
      <c r="N59" s="146"/>
      <c r="O59" s="146"/>
      <c r="P59" s="146"/>
      <c r="Q59" s="146"/>
      <c r="R59" s="146"/>
      <c r="S59" s="146"/>
      <c r="T59" s="146"/>
      <c r="U59" s="146"/>
      <c r="V59" s="146">
        <v>1</v>
      </c>
    </row>
    <row r="60" spans="1:22" x14ac:dyDescent="0.25">
      <c r="A60" s="144" t="s">
        <v>140</v>
      </c>
      <c r="B60" s="145"/>
      <c r="C60" s="145"/>
      <c r="D60" s="145"/>
      <c r="E60" s="145"/>
      <c r="F60" s="145"/>
      <c r="G60" s="145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141</v>
      </c>
      <c r="B61" s="145"/>
      <c r="C61" s="145"/>
      <c r="D61" s="145"/>
      <c r="E61" s="145"/>
      <c r="F61" s="145"/>
      <c r="G61" s="145"/>
      <c r="H61" s="146">
        <v>69</v>
      </c>
      <c r="I61" s="146"/>
      <c r="J61" s="146"/>
      <c r="K61" s="146">
        <v>833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142</v>
      </c>
      <c r="B62" s="145"/>
      <c r="C62" s="145"/>
      <c r="D62" s="145"/>
      <c r="E62" s="145"/>
      <c r="F62" s="145"/>
      <c r="G62" s="145"/>
      <c r="H62" s="146">
        <v>155</v>
      </c>
      <c r="I62" s="146"/>
      <c r="J62" s="146"/>
      <c r="K62" s="146">
        <v>450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143</v>
      </c>
      <c r="B63" s="145"/>
      <c r="C63" s="145"/>
      <c r="D63" s="145"/>
      <c r="E63" s="145"/>
      <c r="F63" s="145"/>
      <c r="G63" s="145"/>
      <c r="H63" s="146">
        <v>0</v>
      </c>
      <c r="I63" s="146"/>
      <c r="J63" s="146"/>
      <c r="K63" s="146">
        <v>1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7" t="s">
        <v>144</v>
      </c>
      <c r="B64" s="148"/>
      <c r="C64" s="148"/>
      <c r="D64" s="148"/>
      <c r="E64" s="148"/>
      <c r="F64" s="148"/>
      <c r="G64" s="148"/>
      <c r="H64" s="149">
        <v>68</v>
      </c>
      <c r="I64" s="149"/>
      <c r="J64" s="149"/>
      <c r="K64" s="149">
        <v>704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x14ac:dyDescent="0.25">
      <c r="A65" s="147" t="s">
        <v>145</v>
      </c>
      <c r="B65" s="148"/>
      <c r="C65" s="148"/>
      <c r="D65" s="148"/>
      <c r="E65" s="148"/>
      <c r="F65" s="148"/>
      <c r="G65" s="148"/>
      <c r="H65" s="149">
        <v>40</v>
      </c>
      <c r="I65" s="149"/>
      <c r="J65" s="149"/>
      <c r="K65" s="149">
        <v>390</v>
      </c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x14ac:dyDescent="0.25">
      <c r="A66" s="147" t="s">
        <v>146</v>
      </c>
      <c r="B66" s="148"/>
      <c r="C66" s="148"/>
      <c r="D66" s="148"/>
      <c r="E66" s="148"/>
      <c r="F66" s="148"/>
      <c r="G66" s="148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ht="30" customHeight="1" x14ac:dyDescent="0.25">
      <c r="A67" s="144" t="s">
        <v>147</v>
      </c>
      <c r="B67" s="145"/>
      <c r="C67" s="145"/>
      <c r="D67" s="145"/>
      <c r="E67" s="145"/>
      <c r="F67" s="145"/>
      <c r="G67" s="145"/>
      <c r="H67" s="146">
        <v>264</v>
      </c>
      <c r="I67" s="146"/>
      <c r="J67" s="146"/>
      <c r="K67" s="146">
        <v>2032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t="30" customHeight="1" x14ac:dyDescent="0.25">
      <c r="A68" s="144" t="s">
        <v>148</v>
      </c>
      <c r="B68" s="145"/>
      <c r="C68" s="145"/>
      <c r="D68" s="145"/>
      <c r="E68" s="145"/>
      <c r="F68" s="145"/>
      <c r="G68" s="145"/>
      <c r="H68" s="146">
        <v>68</v>
      </c>
      <c r="I68" s="146"/>
      <c r="J68" s="146"/>
      <c r="K68" s="146">
        <v>346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149</v>
      </c>
      <c r="B69" s="145"/>
      <c r="C69" s="145"/>
      <c r="D69" s="145"/>
      <c r="E69" s="145"/>
      <c r="F69" s="145"/>
      <c r="G69" s="145"/>
      <c r="H69" s="146">
        <v>332</v>
      </c>
      <c r="I69" s="146"/>
      <c r="J69" s="146"/>
      <c r="K69" s="146">
        <v>2378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30" customHeight="1" x14ac:dyDescent="0.25">
      <c r="A70" s="144" t="s">
        <v>150</v>
      </c>
      <c r="B70" s="145"/>
      <c r="C70" s="145"/>
      <c r="D70" s="145"/>
      <c r="E70" s="145"/>
      <c r="F70" s="145"/>
      <c r="G70" s="145"/>
      <c r="H70" s="146">
        <v>31.08</v>
      </c>
      <c r="I70" s="146"/>
      <c r="J70" s="146"/>
      <c r="K70" s="146">
        <v>113.4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7" t="s">
        <v>151</v>
      </c>
      <c r="B71" s="148"/>
      <c r="C71" s="148"/>
      <c r="D71" s="148"/>
      <c r="E71" s="148"/>
      <c r="F71" s="148"/>
      <c r="G71" s="148"/>
      <c r="H71" s="149">
        <v>363.08</v>
      </c>
      <c r="I71" s="149"/>
      <c r="J71" s="149"/>
      <c r="K71" s="149">
        <v>2491.4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50"/>
      <c r="B72" s="39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50"/>
      <c r="B73" s="39"/>
      <c r="C73" s="73" t="s">
        <v>64</v>
      </c>
      <c r="D73" s="48"/>
      <c r="E73" s="48"/>
      <c r="F73" s="48"/>
      <c r="G73" s="48"/>
      <c r="H73" s="74">
        <f>IF(ISBLANK(Y30),"",ROUND(Z30/Y30,2)*100)</f>
        <v>99</v>
      </c>
      <c r="I73" s="48"/>
      <c r="J73" s="48"/>
      <c r="K73" s="74">
        <f>IF(ISBLANK(Y31),"",ROUND(Z31/Y31,2)*100)</f>
        <v>85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65</v>
      </c>
      <c r="D74" s="48"/>
      <c r="E74" s="48"/>
      <c r="F74" s="48"/>
      <c r="G74" s="48"/>
      <c r="H74" s="45">
        <f>IF(ISBLANK(Y30),"",ROUND(AA30/Y30,2)*100)</f>
        <v>57.999999999999993</v>
      </c>
      <c r="I74" s="48"/>
      <c r="J74" s="48"/>
      <c r="K74" s="45">
        <f>IF(ISBLANK(Y31),"",ROUND(AA31/Y31,2)*100)</f>
        <v>47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28"/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75" t="s">
        <v>71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3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75" t="s">
        <v>72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46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</sheetData>
  <mergeCells count="52">
    <mergeCell ref="A70:G70"/>
    <mergeCell ref="A71:G71"/>
    <mergeCell ref="A64:G64"/>
    <mergeCell ref="A65:G65"/>
    <mergeCell ref="A66:G66"/>
    <mergeCell ref="A67:G67"/>
    <mergeCell ref="A68:G68"/>
    <mergeCell ref="A69:G69"/>
    <mergeCell ref="A57:V57"/>
    <mergeCell ref="A59:G59"/>
    <mergeCell ref="A60:G60"/>
    <mergeCell ref="A61:G61"/>
    <mergeCell ref="A62:G62"/>
    <mergeCell ref="A63:G63"/>
    <mergeCell ref="A40:V40"/>
    <mergeCell ref="A41:V41"/>
    <mergeCell ref="A50:V50"/>
    <mergeCell ref="A52:V52"/>
    <mergeCell ref="A53:V53"/>
    <mergeCell ref="A56:V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363.08/1000</f>
        <v>0.36307999999999996</v>
      </c>
      <c r="H11" s="85"/>
      <c r="I11" s="55" t="s">
        <v>6</v>
      </c>
      <c r="J11" s="86">
        <f>2491.4/1000</f>
        <v>2.4914000000000001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6.1700000000000001E-3</v>
      </c>
      <c r="H14" s="85"/>
      <c r="I14" s="55" t="s">
        <v>8</v>
      </c>
      <c r="J14" s="86">
        <f>(P14+P15)/1000</f>
        <v>6.1700000000000001E-3</v>
      </c>
      <c r="K14" s="87"/>
      <c r="L14" s="58">
        <v>69</v>
      </c>
      <c r="M14" s="35" t="s">
        <v>8</v>
      </c>
      <c r="N14" s="57"/>
      <c r="O14" s="26">
        <v>6.17</v>
      </c>
      <c r="P14" s="27">
        <v>6.17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69/1000</f>
        <v>6.9000000000000006E-2</v>
      </c>
      <c r="H15" s="117"/>
      <c r="I15" s="55" t="s">
        <v>6</v>
      </c>
      <c r="J15" s="86">
        <f>833/1000</f>
        <v>0.83299999999999996</v>
      </c>
      <c r="K15" s="87"/>
      <c r="L15" s="59">
        <v>833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152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153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154</v>
      </c>
      <c r="C26" s="134" t="s">
        <v>155</v>
      </c>
      <c r="D26" s="154" t="s">
        <v>156</v>
      </c>
      <c r="E26" s="155">
        <v>0.2</v>
      </c>
      <c r="F26" s="136" t="s">
        <v>157</v>
      </c>
      <c r="G26" s="136">
        <v>1.93</v>
      </c>
      <c r="H26" s="156"/>
      <c r="I26" s="156"/>
      <c r="J26" s="136" t="s">
        <v>158</v>
      </c>
      <c r="K26" s="136">
        <v>23.15</v>
      </c>
      <c r="L26" s="157"/>
      <c r="M26" s="156">
        <f>IF(ISNUMBER(K26/G26),IF(NOT(K26/G26=0),K26/G26, " "), " ")</f>
        <v>11.994818652849741</v>
      </c>
      <c r="N26" s="154"/>
    </row>
    <row r="27" spans="1:23" s="29" customFormat="1" ht="22.8" x14ac:dyDescent="0.25">
      <c r="A27" s="152">
        <v>2</v>
      </c>
      <c r="B27" s="153" t="s">
        <v>159</v>
      </c>
      <c r="C27" s="134" t="s">
        <v>160</v>
      </c>
      <c r="D27" s="154" t="s">
        <v>156</v>
      </c>
      <c r="E27" s="155">
        <v>0.72</v>
      </c>
      <c r="F27" s="136" t="s">
        <v>161</v>
      </c>
      <c r="G27" s="136">
        <v>7.76</v>
      </c>
      <c r="H27" s="156"/>
      <c r="I27" s="156"/>
      <c r="J27" s="136" t="s">
        <v>162</v>
      </c>
      <c r="K27" s="136">
        <v>93.2</v>
      </c>
      <c r="L27" s="157"/>
      <c r="M27" s="156">
        <f>IF(ISNUMBER(K27/G27),IF(NOT(K27/G27=0),K27/G27, " "), " ")</f>
        <v>12.010309278350515</v>
      </c>
      <c r="N27" s="154"/>
    </row>
    <row r="28" spans="1:23" s="29" customFormat="1" ht="22.8" x14ac:dyDescent="0.25">
      <c r="A28" s="152">
        <v>3</v>
      </c>
      <c r="B28" s="153" t="s">
        <v>163</v>
      </c>
      <c r="C28" s="134" t="s">
        <v>164</v>
      </c>
      <c r="D28" s="154" t="s">
        <v>156</v>
      </c>
      <c r="E28" s="155">
        <v>3.58</v>
      </c>
      <c r="F28" s="136" t="s">
        <v>165</v>
      </c>
      <c r="G28" s="136">
        <v>40.1</v>
      </c>
      <c r="H28" s="156"/>
      <c r="I28" s="156"/>
      <c r="J28" s="136" t="s">
        <v>166</v>
      </c>
      <c r="K28" s="136">
        <v>481.19</v>
      </c>
      <c r="L28" s="157"/>
      <c r="M28" s="156">
        <f>IF(ISNUMBER(K28/G28),IF(NOT(K28/G28=0),K28/G28, " "), " ")</f>
        <v>11.999750623441397</v>
      </c>
      <c r="N28" s="154"/>
    </row>
    <row r="29" spans="1:23" s="29" customFormat="1" ht="22.8" x14ac:dyDescent="0.25">
      <c r="A29" s="152">
        <v>4</v>
      </c>
      <c r="B29" s="153" t="s">
        <v>167</v>
      </c>
      <c r="C29" s="134" t="s">
        <v>168</v>
      </c>
      <c r="D29" s="154" t="s">
        <v>156</v>
      </c>
      <c r="E29" s="155">
        <v>0.81</v>
      </c>
      <c r="F29" s="136" t="s">
        <v>169</v>
      </c>
      <c r="G29" s="136">
        <v>9.2899999999999991</v>
      </c>
      <c r="H29" s="156"/>
      <c r="I29" s="156"/>
      <c r="J29" s="136" t="s">
        <v>170</v>
      </c>
      <c r="K29" s="136">
        <v>111.47</v>
      </c>
      <c r="L29" s="157"/>
      <c r="M29" s="156">
        <f>IF(ISNUMBER(K29/G29),IF(NOT(K29/G29=0),K29/G29, " "), " ")</f>
        <v>11.998923573735199</v>
      </c>
      <c r="N29" s="154"/>
    </row>
    <row r="30" spans="1:23" ht="22.8" x14ac:dyDescent="0.25">
      <c r="A30" s="152">
        <v>5</v>
      </c>
      <c r="B30" s="153" t="s">
        <v>171</v>
      </c>
      <c r="C30" s="134" t="s">
        <v>172</v>
      </c>
      <c r="D30" s="154" t="s">
        <v>156</v>
      </c>
      <c r="E30" s="155">
        <v>0.86</v>
      </c>
      <c r="F30" s="136" t="s">
        <v>173</v>
      </c>
      <c r="G30" s="136">
        <v>10.35</v>
      </c>
      <c r="H30" s="156"/>
      <c r="I30" s="156"/>
      <c r="J30" s="136" t="s">
        <v>174</v>
      </c>
      <c r="K30" s="136">
        <v>124.13</v>
      </c>
      <c r="L30" s="157"/>
      <c r="M30" s="156">
        <f>IF(ISNUMBER(K30/G30),IF(NOT(K30/G30=0),K30/G30, " "), " ")</f>
        <v>11.993236714975845</v>
      </c>
      <c r="N30" s="154"/>
    </row>
    <row r="31" spans="1:23" ht="19.350000000000001" customHeight="1" x14ac:dyDescent="0.25">
      <c r="A31" s="128" t="s">
        <v>175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34.200000000000003" x14ac:dyDescent="0.25">
      <c r="A32" s="152">
        <v>6</v>
      </c>
      <c r="B32" s="153" t="s">
        <v>176</v>
      </c>
      <c r="C32" s="134" t="s">
        <v>177</v>
      </c>
      <c r="D32" s="154" t="s">
        <v>178</v>
      </c>
      <c r="E32" s="155">
        <v>1.9E-3</v>
      </c>
      <c r="F32" s="136" t="s">
        <v>179</v>
      </c>
      <c r="G32" s="136">
        <v>10.07</v>
      </c>
      <c r="H32" s="156">
        <v>29007.23</v>
      </c>
      <c r="I32" s="156">
        <v>55.11</v>
      </c>
      <c r="J32" s="136" t="s">
        <v>180</v>
      </c>
      <c r="K32" s="136">
        <v>56.77</v>
      </c>
      <c r="L32" s="157"/>
      <c r="M32" s="156">
        <f>IF(ISNUMBER(K32/G32),IF(NOT(K32/G32=0),K32/G32, " "), " ")</f>
        <v>5.6375372393247272</v>
      </c>
      <c r="N32" s="154" t="s">
        <v>181</v>
      </c>
    </row>
    <row r="33" spans="1:14" ht="22.8" x14ac:dyDescent="0.25">
      <c r="A33" s="152">
        <v>7</v>
      </c>
      <c r="B33" s="153" t="s">
        <v>182</v>
      </c>
      <c r="C33" s="134" t="s">
        <v>183</v>
      </c>
      <c r="D33" s="154" t="s">
        <v>184</v>
      </c>
      <c r="E33" s="155">
        <v>1.2999999999999999E-2</v>
      </c>
      <c r="F33" s="136" t="s">
        <v>185</v>
      </c>
      <c r="G33" s="136">
        <v>0.55000000000000004</v>
      </c>
      <c r="H33" s="156">
        <v>228.81</v>
      </c>
      <c r="I33" s="156">
        <v>2.98</v>
      </c>
      <c r="J33" s="136" t="s">
        <v>186</v>
      </c>
      <c r="K33" s="136">
        <v>3.04</v>
      </c>
      <c r="L33" s="157"/>
      <c r="M33" s="156">
        <f>IF(ISNUMBER(K33/G33),IF(NOT(K33/G33=0),K33/G33, " "), " ")</f>
        <v>5.5272727272727264</v>
      </c>
      <c r="N33" s="154" t="s">
        <v>187</v>
      </c>
    </row>
    <row r="34" spans="1:14" ht="34.200000000000003" x14ac:dyDescent="0.25">
      <c r="A34" s="152">
        <v>8</v>
      </c>
      <c r="B34" s="153" t="s">
        <v>188</v>
      </c>
      <c r="C34" s="134" t="s">
        <v>189</v>
      </c>
      <c r="D34" s="154" t="s">
        <v>178</v>
      </c>
      <c r="E34" s="155">
        <v>1.4E-3</v>
      </c>
      <c r="F34" s="136" t="s">
        <v>190</v>
      </c>
      <c r="G34" s="136">
        <v>29.27</v>
      </c>
      <c r="H34" s="156">
        <v>55802.95</v>
      </c>
      <c r="I34" s="156">
        <v>78.12</v>
      </c>
      <c r="J34" s="136" t="s">
        <v>191</v>
      </c>
      <c r="K34" s="136">
        <v>80.14</v>
      </c>
      <c r="L34" s="157"/>
      <c r="M34" s="156">
        <f>IF(ISNUMBER(K34/G34),IF(NOT(K34/G34=0),K34/G34, " "), " ")</f>
        <v>2.7379569525111034</v>
      </c>
      <c r="N34" s="154" t="s">
        <v>181</v>
      </c>
    </row>
    <row r="35" spans="1:14" ht="22.8" x14ac:dyDescent="0.25">
      <c r="A35" s="152">
        <v>9</v>
      </c>
      <c r="B35" s="153" t="s">
        <v>192</v>
      </c>
      <c r="C35" s="134" t="s">
        <v>193</v>
      </c>
      <c r="D35" s="154" t="s">
        <v>194</v>
      </c>
      <c r="E35" s="155">
        <v>3</v>
      </c>
      <c r="F35" s="136" t="s">
        <v>195</v>
      </c>
      <c r="G35" s="136">
        <v>55.8</v>
      </c>
      <c r="H35" s="156">
        <v>40.729999999999997</v>
      </c>
      <c r="I35" s="156">
        <v>122.19</v>
      </c>
      <c r="J35" s="136" t="s">
        <v>196</v>
      </c>
      <c r="K35" s="136">
        <v>125.13</v>
      </c>
      <c r="L35" s="157"/>
      <c r="M35" s="156">
        <f>IF(ISNUMBER(K35/G35),IF(NOT(K35/G35=0),K35/G35, " "), " ")</f>
        <v>2.2424731182795701</v>
      </c>
      <c r="N35" s="154" t="s">
        <v>197</v>
      </c>
    </row>
    <row r="36" spans="1:14" ht="22.8" x14ac:dyDescent="0.25">
      <c r="A36" s="152">
        <v>10</v>
      </c>
      <c r="B36" s="153" t="s">
        <v>198</v>
      </c>
      <c r="C36" s="134" t="s">
        <v>199</v>
      </c>
      <c r="D36" s="154" t="s">
        <v>200</v>
      </c>
      <c r="E36" s="155">
        <v>2E-3</v>
      </c>
      <c r="F36" s="136" t="s">
        <v>201</v>
      </c>
      <c r="G36" s="136">
        <v>9.82</v>
      </c>
      <c r="H36" s="156">
        <v>32560</v>
      </c>
      <c r="I36" s="156">
        <v>65.12</v>
      </c>
      <c r="J36" s="136" t="s">
        <v>202</v>
      </c>
      <c r="K36" s="136">
        <v>66.459999999999994</v>
      </c>
      <c r="L36" s="157"/>
      <c r="M36" s="156">
        <f>IF(ISNUMBER(K36/G36),IF(NOT(K36/G36=0),K36/G36, " "), " ")</f>
        <v>6.7678207739307528</v>
      </c>
      <c r="N36" s="154" t="s">
        <v>203</v>
      </c>
    </row>
    <row r="37" spans="1:14" ht="45.6" x14ac:dyDescent="0.25">
      <c r="A37" s="152">
        <v>11</v>
      </c>
      <c r="B37" s="153" t="s">
        <v>204</v>
      </c>
      <c r="C37" s="134" t="s">
        <v>205</v>
      </c>
      <c r="D37" s="154" t="s">
        <v>206</v>
      </c>
      <c r="E37" s="155">
        <v>0.2</v>
      </c>
      <c r="F37" s="136" t="s">
        <v>207</v>
      </c>
      <c r="G37" s="136">
        <v>10.06</v>
      </c>
      <c r="H37" s="156"/>
      <c r="I37" s="156"/>
      <c r="J37" s="136" t="s">
        <v>208</v>
      </c>
      <c r="K37" s="136">
        <v>25.87</v>
      </c>
      <c r="L37" s="157"/>
      <c r="M37" s="156">
        <f>IF(ISNUMBER(K37/G37),IF(NOT(K37/G37=0),K37/G37, " "), " ")</f>
        <v>2.5715705765407555</v>
      </c>
      <c r="N37" s="154"/>
    </row>
    <row r="38" spans="1:14" ht="22.8" x14ac:dyDescent="0.25">
      <c r="A38" s="152">
        <v>12</v>
      </c>
      <c r="B38" s="153" t="s">
        <v>209</v>
      </c>
      <c r="C38" s="134" t="s">
        <v>210</v>
      </c>
      <c r="D38" s="154" t="s">
        <v>194</v>
      </c>
      <c r="E38" s="155">
        <v>2</v>
      </c>
      <c r="F38" s="136" t="s">
        <v>211</v>
      </c>
      <c r="G38" s="136">
        <v>31.4</v>
      </c>
      <c r="H38" s="156"/>
      <c r="I38" s="156"/>
      <c r="J38" s="136" t="s">
        <v>212</v>
      </c>
      <c r="K38" s="136">
        <v>46.9</v>
      </c>
      <c r="L38" s="157"/>
      <c r="M38" s="156">
        <f>IF(ISNUMBER(K38/G38),IF(NOT(K38/G38=0),K38/G38, " "), " ")</f>
        <v>1.4936305732484076</v>
      </c>
      <c r="N38" s="154"/>
    </row>
    <row r="39" spans="1:14" ht="22.8" x14ac:dyDescent="0.25">
      <c r="A39" s="152">
        <v>13</v>
      </c>
      <c r="B39" s="153" t="s">
        <v>213</v>
      </c>
      <c r="C39" s="134" t="s">
        <v>214</v>
      </c>
      <c r="D39" s="154" t="s">
        <v>194</v>
      </c>
      <c r="E39" s="155">
        <v>2</v>
      </c>
      <c r="F39" s="136" t="s">
        <v>215</v>
      </c>
      <c r="G39" s="136">
        <v>4.82</v>
      </c>
      <c r="H39" s="156"/>
      <c r="I39" s="156"/>
      <c r="J39" s="136" t="s">
        <v>216</v>
      </c>
      <c r="K39" s="136">
        <v>38.06</v>
      </c>
      <c r="L39" s="157"/>
      <c r="M39" s="156">
        <f>IF(ISNUMBER(K39/G39),IF(NOT(K39/G39=0),K39/G39, " "), " ")</f>
        <v>7.8962655601659755</v>
      </c>
      <c r="N39" s="154"/>
    </row>
    <row r="40" spans="1:14" ht="19.350000000000001" customHeight="1" x14ac:dyDescent="0.25">
      <c r="A40" s="150" t="s">
        <v>217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</row>
    <row r="41" spans="1:14" ht="19.350000000000001" customHeight="1" x14ac:dyDescent="0.25">
      <c r="A41" s="128" t="s">
        <v>175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14</v>
      </c>
      <c r="B42" s="153" t="s">
        <v>218</v>
      </c>
      <c r="C42" s="134" t="s">
        <v>219</v>
      </c>
      <c r="D42" s="154" t="s">
        <v>194</v>
      </c>
      <c r="E42" s="155">
        <v>1</v>
      </c>
      <c r="F42" s="136" t="s">
        <v>220</v>
      </c>
      <c r="G42" s="136"/>
      <c r="H42" s="156"/>
      <c r="I42" s="156"/>
      <c r="J42" s="136" t="s">
        <v>220</v>
      </c>
      <c r="K42" s="136"/>
      <c r="L42" s="157"/>
      <c r="M42" s="156" t="str">
        <f>IF(ISNUMBER(K42/G42),IF(NOT(K42/G42=0),K42/G42, " "), " ")</f>
        <v xml:space="preserve"> </v>
      </c>
      <c r="N42" s="154"/>
    </row>
    <row r="43" spans="1:14" ht="22.8" x14ac:dyDescent="0.25">
      <c r="A43" s="158">
        <v>15</v>
      </c>
      <c r="B43" s="159" t="s">
        <v>221</v>
      </c>
      <c r="C43" s="140" t="s">
        <v>222</v>
      </c>
      <c r="D43" s="160" t="s">
        <v>178</v>
      </c>
      <c r="E43" s="161">
        <v>4.0000000000000002E-4</v>
      </c>
      <c r="F43" s="142" t="s">
        <v>220</v>
      </c>
      <c r="G43" s="142"/>
      <c r="H43" s="162"/>
      <c r="I43" s="162"/>
      <c r="J43" s="142" t="s">
        <v>220</v>
      </c>
      <c r="K43" s="142"/>
      <c r="L43" s="163"/>
      <c r="M43" s="162" t="str">
        <f>IF(ISNUMBER(K43/G43),IF(NOT(K43/G43=0),K43/G43, " "), " ")</f>
        <v xml:space="preserve"> </v>
      </c>
      <c r="N43" s="160"/>
    </row>
    <row r="44" spans="1:14" x14ac:dyDescent="0.25">
      <c r="A44" s="144" t="s">
        <v>137</v>
      </c>
      <c r="B44" s="145"/>
      <c r="C44" s="145"/>
      <c r="D44" s="145"/>
      <c r="E44" s="145"/>
      <c r="F44" s="145"/>
      <c r="G44" s="164">
        <v>224</v>
      </c>
      <c r="H44" s="165"/>
      <c r="I44" s="165"/>
      <c r="J44" s="165"/>
      <c r="K44" s="164">
        <v>1284</v>
      </c>
      <c r="L44" s="166"/>
      <c r="M44" s="164">
        <f ca="1">IF(ISNUMBER(INDIRECT("K" &amp; ROW())/INDIRECT("G" &amp; ROW())),INDIRECT("K" &amp; ROW())/INDIRECT("G" &amp; ROW()), " ")</f>
        <v>5.7321428571428568</v>
      </c>
      <c r="N44" s="146" t="s">
        <v>223</v>
      </c>
    </row>
    <row r="45" spans="1:14" x14ac:dyDescent="0.25">
      <c r="A45" s="144" t="s">
        <v>140</v>
      </c>
      <c r="B45" s="145"/>
      <c r="C45" s="145"/>
      <c r="D45" s="145"/>
      <c r="E45" s="145"/>
      <c r="F45" s="145"/>
      <c r="G45" s="164"/>
      <c r="H45" s="165"/>
      <c r="I45" s="165"/>
      <c r="J45" s="165"/>
      <c r="K45" s="164"/>
      <c r="L45" s="166"/>
      <c r="M45" s="164" t="str">
        <f ca="1">IF(ISNUMBER(INDIRECT("K" &amp; ROW())/INDIRECT("G" &amp; ROW())),INDIRECT("K" &amp; ROW())/INDIRECT("G" &amp; ROW()), " ")</f>
        <v xml:space="preserve"> </v>
      </c>
      <c r="N45" s="146" t="s">
        <v>223</v>
      </c>
    </row>
    <row r="46" spans="1:14" x14ac:dyDescent="0.25">
      <c r="A46" s="144" t="s">
        <v>141</v>
      </c>
      <c r="B46" s="145"/>
      <c r="C46" s="145"/>
      <c r="D46" s="145"/>
      <c r="E46" s="145"/>
      <c r="F46" s="145"/>
      <c r="G46" s="164">
        <v>69</v>
      </c>
      <c r="H46" s="165"/>
      <c r="I46" s="165"/>
      <c r="J46" s="165"/>
      <c r="K46" s="164">
        <v>833</v>
      </c>
      <c r="L46" s="166"/>
      <c r="M46" s="164">
        <f ca="1">IF(ISNUMBER(INDIRECT("K" &amp; ROW())/INDIRECT("G" &amp; ROW())),INDIRECT("K" &amp; ROW())/INDIRECT("G" &amp; ROW()), " ")</f>
        <v>12.072463768115941</v>
      </c>
      <c r="N46" s="146" t="s">
        <v>223</v>
      </c>
    </row>
    <row r="47" spans="1:14" x14ac:dyDescent="0.25">
      <c r="A47" s="144" t="s">
        <v>142</v>
      </c>
      <c r="B47" s="145"/>
      <c r="C47" s="145"/>
      <c r="D47" s="145"/>
      <c r="E47" s="145"/>
      <c r="F47" s="145"/>
      <c r="G47" s="164">
        <v>155</v>
      </c>
      <c r="H47" s="165"/>
      <c r="I47" s="165"/>
      <c r="J47" s="165"/>
      <c r="K47" s="164">
        <v>450</v>
      </c>
      <c r="L47" s="166"/>
      <c r="M47" s="164">
        <f ca="1">IF(ISNUMBER(INDIRECT("K" &amp; ROW())/INDIRECT("G" &amp; ROW())),INDIRECT("K" &amp; ROW())/INDIRECT("G" &amp; ROW()), " ")</f>
        <v>2.903225806451613</v>
      </c>
      <c r="N47" s="146" t="s">
        <v>223</v>
      </c>
    </row>
    <row r="48" spans="1:14" x14ac:dyDescent="0.25">
      <c r="A48" s="144" t="s">
        <v>143</v>
      </c>
      <c r="B48" s="145"/>
      <c r="C48" s="145"/>
      <c r="D48" s="145"/>
      <c r="E48" s="145"/>
      <c r="F48" s="145"/>
      <c r="G48" s="164">
        <v>0</v>
      </c>
      <c r="H48" s="165"/>
      <c r="I48" s="165"/>
      <c r="J48" s="165"/>
      <c r="K48" s="164">
        <v>1</v>
      </c>
      <c r="L48" s="166"/>
      <c r="M48" s="164" t="str">
        <f ca="1">IF(ISNUMBER(INDIRECT("K" &amp; ROW())/INDIRECT("G" &amp; ROW())),INDIRECT("K" &amp; ROW())/INDIRECT("G" &amp; ROW()), " ")</f>
        <v xml:space="preserve"> </v>
      </c>
      <c r="N48" s="146" t="s">
        <v>223</v>
      </c>
    </row>
    <row r="49" spans="1:14" x14ac:dyDescent="0.25">
      <c r="A49" s="147" t="s">
        <v>144</v>
      </c>
      <c r="B49" s="148"/>
      <c r="C49" s="148"/>
      <c r="D49" s="148"/>
      <c r="E49" s="148"/>
      <c r="F49" s="148"/>
      <c r="G49" s="167">
        <v>68</v>
      </c>
      <c r="H49" s="168"/>
      <c r="I49" s="168"/>
      <c r="J49" s="168"/>
      <c r="K49" s="167">
        <v>704</v>
      </c>
      <c r="L49" s="169"/>
      <c r="M49" s="167">
        <f ca="1">IF(ISNUMBER(INDIRECT("K" &amp; ROW())/INDIRECT("G" &amp; ROW())),INDIRECT("K" &amp; ROW())/INDIRECT("G" &amp; ROW()), " ")</f>
        <v>10.352941176470589</v>
      </c>
      <c r="N49" s="149" t="s">
        <v>223</v>
      </c>
    </row>
    <row r="50" spans="1:14" x14ac:dyDescent="0.25">
      <c r="A50" s="147" t="s">
        <v>145</v>
      </c>
      <c r="B50" s="148"/>
      <c r="C50" s="148"/>
      <c r="D50" s="148"/>
      <c r="E50" s="148"/>
      <c r="F50" s="148"/>
      <c r="G50" s="167">
        <v>40</v>
      </c>
      <c r="H50" s="168"/>
      <c r="I50" s="168"/>
      <c r="J50" s="168"/>
      <c r="K50" s="167">
        <v>390</v>
      </c>
      <c r="L50" s="169"/>
      <c r="M50" s="167">
        <f ca="1">IF(ISNUMBER(INDIRECT("K" &amp; ROW())/INDIRECT("G" &amp; ROW())),INDIRECT("K" &amp; ROW())/INDIRECT("G" &amp; ROW()), " ")</f>
        <v>9.75</v>
      </c>
      <c r="N50" s="149" t="s">
        <v>223</v>
      </c>
    </row>
    <row r="51" spans="1:14" x14ac:dyDescent="0.25">
      <c r="A51" s="147" t="s">
        <v>146</v>
      </c>
      <c r="B51" s="148"/>
      <c r="C51" s="148"/>
      <c r="D51" s="148"/>
      <c r="E51" s="148"/>
      <c r="F51" s="148"/>
      <c r="G51" s="167"/>
      <c r="H51" s="168"/>
      <c r="I51" s="168"/>
      <c r="J51" s="168"/>
      <c r="K51" s="167"/>
      <c r="L51" s="169"/>
      <c r="M51" s="167" t="str">
        <f ca="1">IF(ISNUMBER(INDIRECT("K" &amp; ROW())/INDIRECT("G" &amp; ROW())),INDIRECT("K" &amp; ROW())/INDIRECT("G" &amp; ROW()), " ")</f>
        <v xml:space="preserve"> </v>
      </c>
      <c r="N51" s="149" t="s">
        <v>223</v>
      </c>
    </row>
    <row r="52" spans="1:14" ht="30" customHeight="1" x14ac:dyDescent="0.25">
      <c r="A52" s="144" t="s">
        <v>147</v>
      </c>
      <c r="B52" s="145"/>
      <c r="C52" s="145"/>
      <c r="D52" s="145"/>
      <c r="E52" s="145"/>
      <c r="F52" s="145"/>
      <c r="G52" s="164">
        <v>264</v>
      </c>
      <c r="H52" s="165"/>
      <c r="I52" s="165"/>
      <c r="J52" s="165"/>
      <c r="K52" s="164">
        <v>2032</v>
      </c>
      <c r="L52" s="166"/>
      <c r="M52" s="164">
        <f ca="1">IF(ISNUMBER(INDIRECT("K" &amp; ROW())/INDIRECT("G" &amp; ROW())),INDIRECT("K" &amp; ROW())/INDIRECT("G" &amp; ROW()), " ")</f>
        <v>7.6969696969696972</v>
      </c>
      <c r="N52" s="146" t="s">
        <v>223</v>
      </c>
    </row>
    <row r="53" spans="1:14" ht="30" customHeight="1" x14ac:dyDescent="0.25">
      <c r="A53" s="144" t="s">
        <v>148</v>
      </c>
      <c r="B53" s="145"/>
      <c r="C53" s="145"/>
      <c r="D53" s="145"/>
      <c r="E53" s="145"/>
      <c r="F53" s="145"/>
      <c r="G53" s="164">
        <v>68</v>
      </c>
      <c r="H53" s="165"/>
      <c r="I53" s="165"/>
      <c r="J53" s="165"/>
      <c r="K53" s="164">
        <v>346</v>
      </c>
      <c r="L53" s="166"/>
      <c r="M53" s="164">
        <f ca="1">IF(ISNUMBER(INDIRECT("K" &amp; ROW())/INDIRECT("G" &amp; ROW())),INDIRECT("K" &amp; ROW())/INDIRECT("G" &amp; ROW()), " ")</f>
        <v>5.0882352941176467</v>
      </c>
      <c r="N53" s="146" t="s">
        <v>223</v>
      </c>
    </row>
    <row r="54" spans="1:14" x14ac:dyDescent="0.25">
      <c r="A54" s="144" t="s">
        <v>149</v>
      </c>
      <c r="B54" s="145"/>
      <c r="C54" s="145"/>
      <c r="D54" s="145"/>
      <c r="E54" s="145"/>
      <c r="F54" s="145"/>
      <c r="G54" s="164">
        <v>332</v>
      </c>
      <c r="H54" s="165"/>
      <c r="I54" s="165"/>
      <c r="J54" s="165"/>
      <c r="K54" s="164">
        <v>2378</v>
      </c>
      <c r="L54" s="166"/>
      <c r="M54" s="164">
        <f ca="1">IF(ISNUMBER(INDIRECT("K" &amp; ROW())/INDIRECT("G" &amp; ROW())),INDIRECT("K" &amp; ROW())/INDIRECT("G" &amp; ROW()), " ")</f>
        <v>7.1626506024096388</v>
      </c>
      <c r="N54" s="146" t="s">
        <v>223</v>
      </c>
    </row>
    <row r="55" spans="1:14" ht="30" customHeight="1" x14ac:dyDescent="0.25">
      <c r="A55" s="144" t="s">
        <v>150</v>
      </c>
      <c r="B55" s="145"/>
      <c r="C55" s="145"/>
      <c r="D55" s="145"/>
      <c r="E55" s="145"/>
      <c r="F55" s="145"/>
      <c r="G55" s="164">
        <v>31.08</v>
      </c>
      <c r="H55" s="165"/>
      <c r="I55" s="165"/>
      <c r="J55" s="165"/>
      <c r="K55" s="164">
        <v>113.4</v>
      </c>
      <c r="L55" s="166"/>
      <c r="M55" s="164">
        <f ca="1">IF(ISNUMBER(INDIRECT("K" &amp; ROW())/INDIRECT("G" &amp; ROW())),INDIRECT("K" &amp; ROW())/INDIRECT("G" &amp; ROW()), " ")</f>
        <v>3.6486486486486491</v>
      </c>
      <c r="N55" s="146" t="s">
        <v>223</v>
      </c>
    </row>
    <row r="56" spans="1:14" x14ac:dyDescent="0.25">
      <c r="A56" s="147" t="s">
        <v>151</v>
      </c>
      <c r="B56" s="148"/>
      <c r="C56" s="148"/>
      <c r="D56" s="148"/>
      <c r="E56" s="148"/>
      <c r="F56" s="148"/>
      <c r="G56" s="167">
        <v>363.08</v>
      </c>
      <c r="H56" s="168"/>
      <c r="I56" s="168"/>
      <c r="J56" s="168"/>
      <c r="K56" s="167">
        <v>2491.4</v>
      </c>
      <c r="L56" s="169"/>
      <c r="M56" s="167">
        <f ca="1">IF(ISNUMBER(INDIRECT("K" &amp; ROW())/INDIRECT("G" &amp; ROW())),INDIRECT("K" &amp; ROW())/INDIRECT("G" &amp; ROW()), " ")</f>
        <v>6.8618486284014546</v>
      </c>
      <c r="N56" s="149" t="s">
        <v>223</v>
      </c>
    </row>
    <row r="57" spans="1:14" x14ac:dyDescent="0.25">
      <c r="A57" s="48"/>
      <c r="G57" s="67"/>
      <c r="H57" s="68"/>
      <c r="I57" s="68"/>
      <c r="J57" s="68"/>
      <c r="K57" s="67"/>
      <c r="L57" s="69"/>
      <c r="M57" s="67"/>
      <c r="N57" s="48"/>
    </row>
    <row r="58" spans="1:14" x14ac:dyDescent="0.25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75" t="s">
        <v>71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3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75" t="s">
        <v>72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</sheetData>
  <mergeCells count="45"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24:N24"/>
    <mergeCell ref="A25:N25"/>
    <mergeCell ref="A31:N31"/>
    <mergeCell ref="A40:N40"/>
    <mergeCell ref="A41:N41"/>
    <mergeCell ref="A44:F4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2015-12-08T04:28:26Z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