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9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44" i="16"/>
  <c r="M41" i="16"/>
  <c r="M36" i="16"/>
  <c r="M40" i="16"/>
  <c r="M37" i="16"/>
  <c r="M4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<sst xmlns="http://schemas.openxmlformats.org/spreadsheetml/2006/main" count="209" uniqueCount="130">
  <si>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</si>
  <si>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</si>
  <si>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</si>
  <si>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</si>
  <si>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</si>
  <si>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</si>
  <si>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</si>
  <si>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</si>
  <si>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</si>
  <si>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</si>
  <si>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</si>
  <si>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</si>
  <si>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</si>
  <si>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</si>
  <si>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</si>
  <si>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</si>
  <si>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</si>
  <si>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</si>
  <si>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</si>
  <si>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</si>
  <si>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</si>
  <si>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</si>
  <si>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</si>
  <si>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</si>
  <si>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</si>
  <si>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</si>
  <si>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</si>
  <si>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</si>
  <si>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</si>
  <si>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</si>
  <si>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</si>
  <si>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</si>
  <si>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</si>
  <si>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</si>
  <si>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</si>
  <si>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</si>
  <si>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</si>
  <si>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</si>
  <si>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</si>
  <si>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</si>
  <si>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</si>
  <si>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</si>
  <si>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</si>
  <si>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</si>
  <si>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</si>
  <si>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</si>
  <si>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</si>
  <si>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</si>
  <si>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</si>
  <si>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</si>
  <si>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</si>
  <si>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</si>
  <si>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</si>
  <si>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</si>
  <si>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</si>
  <si>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</si>
  <si>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</si>
  <si>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</si>
  <si>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</si>
  <si>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</si>
  <si>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</si>
  <si>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</si>
  <si>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</si>
  <si>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</si>
  <si>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</si>
  <si>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</si>
  <si>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08.12.2015</t>
  </si>
  <si>
    <t>01.09.2015</t>
  </si>
  <si>
    <t>30.09.2015</t>
  </si>
  <si>
    <t>О ПРИЕМКЕ ВЫПОЛНЕННЫХ РАБОТ за Сентябрь 2015</t>
  </si>
  <si>
    <t>на Первомайская 18</t>
  </si>
  <si>
    <t>Сдал:  _________________ //</t>
  </si>
  <si>
    <t>Принял:  _________________ //</t>
  </si>
  <si>
    <t>Раздел 1. МАРТ</t>
  </si>
  <si>
    <t>кв.1</t>
  </si>
  <si>
    <t>ТЕРр65-5-1
Протяжка резьб соед.хомута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</si>
  <si>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</si>
  <si>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</si>
  <si>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</si>
  <si>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</si>
  <si>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</si>
  <si>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</si>
  <si>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Р</t>
  </si>
  <si>
    <t>Раздел 2. МАЙ</t>
  </si>
  <si>
    <t>общий</t>
  </si>
  <si>
    <t>ТЕРр65-23-3
Слив воды из системы
1000 м3 объема здания
НР 63%=74%*0.85 от ФОТ
СП 40%=50%*0.8 от ФОТ</t>
  </si>
  <si>
    <t>0,72
63
40</t>
  </si>
  <si>
    <t>1
1
1</t>
  </si>
  <si>
    <t>17
11
7</t>
  </si>
  <si>
    <t>Итого прямые затраты по акту</t>
  </si>
  <si>
    <t>10
_____
1</t>
  </si>
  <si>
    <t>128
_____
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</si>
  <si>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</si>
  <si>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</si>
  <si>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</si>
  <si>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</si>
  <si>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</si>
  <si>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</si>
  <si>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</si>
  <si>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</si>
  <si>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</si>
  <si>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</si>
  <si>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</si>
  <si>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</si>
  <si>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</si>
  <si>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</si>
  <si>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</si>
  <si>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</si>
  <si>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</si>
  <si>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</si>
  <si>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1-3-5</t>
  </si>
  <si>
    <t>Затраты труда рабочих (ср 3,5)</t>
  </si>
  <si>
    <t xml:space="preserve">11,47
</t>
  </si>
  <si>
    <t xml:space="preserve">137,62
</t>
  </si>
  <si>
    <t xml:space="preserve">                  Материалы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</si>
  <si>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</si>
  <si>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</si>
  <si>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</si>
  <si>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</si>
  <si>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</si>
  <si>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</si>
  <si>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 xml:space="preserve">          Неучтенные ресурсы</t>
  </si>
  <si>
    <t>103-9140</t>
  </si>
  <si>
    <t>Арматура муфтовая</t>
  </si>
  <si>
    <t xml:space="preserve">шт.
</t>
  </si>
  <si>
    <t xml:space="preserve">
</t>
  </si>
  <si>
    <t>509-9899</t>
  </si>
  <si>
    <t>Строительный мусор и масса возвратных материалов</t>
  </si>
  <si>
    <t xml:space="preserve">т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</si>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</sst>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6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lef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A22" workbookViewId="0">
      <selection activeCell="A53" sqref="A53:IV5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0.96</v>
      </c>
      <c r="X14" s="27">
        <v>0.96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27.65/1000</f>
        <v>2.7649999999999997E-2</v>
      </c>
      <c r="I27" s="85"/>
      <c r="J27" s="35" t="s">
        <v>6</v>
      </c>
      <c r="K27" s="86">
        <f>306.7/1000</f>
        <v>0.30669999999999997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9.5999999999999992E-4</v>
      </c>
      <c r="I30" s="85"/>
      <c r="J30" s="35" t="s">
        <v>8</v>
      </c>
      <c r="K30" s="86">
        <f>(X14+X15)/1000</f>
        <v>9.5999999999999992E-4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</v>
      </c>
      <c r="Z30" s="71">
        <v>10</v>
      </c>
      <c r="AA30" s="71">
        <v>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10/1000</f>
        <v>0.01</v>
      </c>
      <c r="I31" s="85"/>
      <c r="J31" s="35" t="s">
        <v>6</v>
      </c>
      <c r="K31" s="86">
        <f>128/1000</f>
        <v>0.128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128</v>
      </c>
      <c r="Z31" s="72">
        <v>109</v>
      </c>
      <c r="AA31" s="72">
        <v>60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4">
        <v>1</v>
      </c>
      <c r="B42" s="135">
        <v>1</v>
      </c>
      <c r="C42" s="136" t="s">
        <v>75</v>
      </c>
      <c r="D42" s="137" t="s">
        <v>76</v>
      </c>
      <c r="E42" s="138">
        <v>1010.59</v>
      </c>
      <c r="F42" s="139" t="s">
        <v>77</v>
      </c>
      <c r="G42" s="138">
        <v>5.16</v>
      </c>
      <c r="H42" s="138" t="s">
        <v>78</v>
      </c>
      <c r="I42" s="138" t="s">
        <v>79</v>
      </c>
      <c r="J42" s="138"/>
      <c r="K42" s="138" t="s">
        <v>80</v>
      </c>
      <c r="L42" s="139" t="s">
        <v>81</v>
      </c>
      <c r="M42" s="139"/>
      <c r="N42" s="139" t="s">
        <v>82</v>
      </c>
      <c r="O42" s="139"/>
      <c r="P42" s="139"/>
      <c r="Q42" s="139"/>
      <c r="R42" s="139"/>
      <c r="S42" s="139"/>
      <c r="T42" s="139"/>
      <c r="U42" s="139"/>
      <c r="V42" s="139"/>
    </row>
    <row r="43" spans="1:22" ht="19.350000000000001" customHeight="1" x14ac:dyDescent="0.25">
      <c r="A43" s="128" t="s">
        <v>83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84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4">
        <v>2</v>
      </c>
      <c r="B45" s="135">
        <v>2</v>
      </c>
      <c r="C45" s="136" t="s">
        <v>85</v>
      </c>
      <c r="D45" s="137" t="s">
        <v>86</v>
      </c>
      <c r="E45" s="138">
        <v>2.02</v>
      </c>
      <c r="F45" s="139">
        <v>2.02</v>
      </c>
      <c r="G45" s="138"/>
      <c r="H45" s="138" t="s">
        <v>87</v>
      </c>
      <c r="I45" s="138">
        <v>1</v>
      </c>
      <c r="J45" s="138"/>
      <c r="K45" s="138" t="s">
        <v>88</v>
      </c>
      <c r="L45" s="139">
        <v>17</v>
      </c>
      <c r="M45" s="139"/>
      <c r="N45" s="139" t="s">
        <v>82</v>
      </c>
      <c r="O45" s="139"/>
      <c r="P45" s="139"/>
      <c r="Q45" s="139"/>
      <c r="R45" s="139"/>
      <c r="S45" s="139"/>
      <c r="T45" s="139"/>
      <c r="U45" s="139"/>
      <c r="V45" s="139"/>
    </row>
    <row r="46" spans="1:22" ht="34.200000000000003" x14ac:dyDescent="0.25">
      <c r="A46" s="140" t="s">
        <v>89</v>
      </c>
      <c r="B46" s="141"/>
      <c r="C46" s="141"/>
      <c r="D46" s="141"/>
      <c r="E46" s="141"/>
      <c r="F46" s="141"/>
      <c r="G46" s="141"/>
      <c r="H46" s="142">
        <v>11</v>
      </c>
      <c r="I46" s="142" t="s">
        <v>90</v>
      </c>
      <c r="J46" s="142"/>
      <c r="K46" s="142">
        <v>132</v>
      </c>
      <c r="L46" s="142" t="s">
        <v>91</v>
      </c>
      <c r="M46" s="142"/>
      <c r="N46" s="142"/>
      <c r="O46" s="142"/>
      <c r="P46" s="142"/>
      <c r="Q46" s="142"/>
      <c r="R46" s="142"/>
      <c r="S46" s="142"/>
      <c r="T46" s="142"/>
      <c r="U46" s="142"/>
      <c r="V46" s="142"/>
    </row>
    <row r="47" spans="1:22" x14ac:dyDescent="0.25">
      <c r="A47" s="140" t="s">
        <v>92</v>
      </c>
      <c r="B47" s="141"/>
      <c r="C47" s="141"/>
      <c r="D47" s="141"/>
      <c r="E47" s="141"/>
      <c r="F47" s="141"/>
      <c r="G47" s="141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</row>
    <row r="48" spans="1:22" x14ac:dyDescent="0.25">
      <c r="A48" s="140" t="s">
        <v>93</v>
      </c>
      <c r="B48" s="141"/>
      <c r="C48" s="141"/>
      <c r="D48" s="141"/>
      <c r="E48" s="141"/>
      <c r="F48" s="141"/>
      <c r="G48" s="141"/>
      <c r="H48" s="142">
        <v>10</v>
      </c>
      <c r="I48" s="142"/>
      <c r="J48" s="142"/>
      <c r="K48" s="142">
        <v>128</v>
      </c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</row>
    <row r="49" spans="1:22" x14ac:dyDescent="0.25">
      <c r="A49" s="140" t="s">
        <v>94</v>
      </c>
      <c r="B49" s="141"/>
      <c r="C49" s="141"/>
      <c r="D49" s="141"/>
      <c r="E49" s="141"/>
      <c r="F49" s="141"/>
      <c r="G49" s="141"/>
      <c r="H49" s="142">
        <v>1</v>
      </c>
      <c r="I49" s="142"/>
      <c r="J49" s="142"/>
      <c r="K49" s="142">
        <v>4</v>
      </c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</row>
    <row r="50" spans="1:22" x14ac:dyDescent="0.25">
      <c r="A50" s="143" t="s">
        <v>95</v>
      </c>
      <c r="B50" s="144"/>
      <c r="C50" s="144"/>
      <c r="D50" s="144"/>
      <c r="E50" s="144"/>
      <c r="F50" s="144"/>
      <c r="G50" s="144"/>
      <c r="H50" s="145">
        <v>10</v>
      </c>
      <c r="I50" s="145"/>
      <c r="J50" s="145"/>
      <c r="K50" s="145">
        <v>109</v>
      </c>
      <c r="L50" s="145"/>
      <c r="M50" s="142"/>
      <c r="N50" s="142"/>
      <c r="O50" s="142"/>
      <c r="P50" s="142"/>
      <c r="Q50" s="142"/>
      <c r="R50" s="142"/>
      <c r="S50" s="142"/>
      <c r="T50" s="142"/>
      <c r="U50" s="142"/>
      <c r="V50" s="142"/>
    </row>
    <row r="51" spans="1:22" x14ac:dyDescent="0.25">
      <c r="A51" s="143" t="s">
        <v>96</v>
      </c>
      <c r="B51" s="144"/>
      <c r="C51" s="144"/>
      <c r="D51" s="144"/>
      <c r="E51" s="144"/>
      <c r="F51" s="144"/>
      <c r="G51" s="144"/>
      <c r="H51" s="145">
        <v>6</v>
      </c>
      <c r="I51" s="145"/>
      <c r="J51" s="145"/>
      <c r="K51" s="145">
        <v>60</v>
      </c>
      <c r="L51" s="145"/>
      <c r="M51" s="142"/>
      <c r="N51" s="142"/>
      <c r="O51" s="142"/>
      <c r="P51" s="142"/>
      <c r="Q51" s="142"/>
      <c r="R51" s="142"/>
      <c r="S51" s="142"/>
      <c r="T51" s="142"/>
      <c r="U51" s="142"/>
      <c r="V51" s="142"/>
    </row>
    <row r="52" spans="1:22" x14ac:dyDescent="0.25">
      <c r="A52" s="143" t="s">
        <v>97</v>
      </c>
      <c r="B52" s="144"/>
      <c r="C52" s="144"/>
      <c r="D52" s="144"/>
      <c r="E52" s="144"/>
      <c r="F52" s="144"/>
      <c r="G52" s="144"/>
      <c r="H52" s="145"/>
      <c r="I52" s="145"/>
      <c r="J52" s="145"/>
      <c r="K52" s="145"/>
      <c r="L52" s="145"/>
      <c r="M52" s="142"/>
      <c r="N52" s="142"/>
      <c r="O52" s="142"/>
      <c r="P52" s="142"/>
      <c r="Q52" s="142"/>
      <c r="R52" s="142"/>
      <c r="S52" s="142"/>
      <c r="T52" s="142"/>
      <c r="U52" s="142"/>
      <c r="V52" s="142"/>
    </row>
    <row r="53" spans="1:22" ht="30" hidden="1" customHeight="1" x14ac:dyDescent="0.25">
      <c r="A53" s="140" t="s">
        <v>98</v>
      </c>
      <c r="B53" s="141"/>
      <c r="C53" s="141"/>
      <c r="D53" s="141"/>
      <c r="E53" s="141"/>
      <c r="F53" s="141"/>
      <c r="G53" s="141"/>
      <c r="H53" s="142">
        <v>24</v>
      </c>
      <c r="I53" s="142"/>
      <c r="J53" s="142"/>
      <c r="K53" s="142">
        <v>266</v>
      </c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</row>
    <row r="54" spans="1:22" ht="30" hidden="1" customHeight="1" x14ac:dyDescent="0.25">
      <c r="A54" s="140" t="s">
        <v>99</v>
      </c>
      <c r="B54" s="141"/>
      <c r="C54" s="141"/>
      <c r="D54" s="141"/>
      <c r="E54" s="141"/>
      <c r="F54" s="141"/>
      <c r="G54" s="141"/>
      <c r="H54" s="142">
        <v>3</v>
      </c>
      <c r="I54" s="142"/>
      <c r="J54" s="142"/>
      <c r="K54" s="142">
        <v>35</v>
      </c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</row>
    <row r="55" spans="1:22" x14ac:dyDescent="0.25">
      <c r="A55" s="140" t="s">
        <v>100</v>
      </c>
      <c r="B55" s="141"/>
      <c r="C55" s="141"/>
      <c r="D55" s="141"/>
      <c r="E55" s="141"/>
      <c r="F55" s="141"/>
      <c r="G55" s="141"/>
      <c r="H55" s="142">
        <v>27</v>
      </c>
      <c r="I55" s="142"/>
      <c r="J55" s="142"/>
      <c r="K55" s="142">
        <v>301</v>
      </c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</row>
    <row r="56" spans="1:22" ht="30" customHeight="1" x14ac:dyDescent="0.25">
      <c r="A56" s="140" t="s">
        <v>101</v>
      </c>
      <c r="B56" s="141"/>
      <c r="C56" s="141"/>
      <c r="D56" s="141"/>
      <c r="E56" s="141"/>
      <c r="F56" s="141"/>
      <c r="G56" s="141"/>
      <c r="H56" s="142">
        <v>0.65</v>
      </c>
      <c r="I56" s="142"/>
      <c r="J56" s="142"/>
      <c r="K56" s="142">
        <v>5.7</v>
      </c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</row>
    <row r="57" spans="1:22" x14ac:dyDescent="0.25">
      <c r="A57" s="143" t="s">
        <v>102</v>
      </c>
      <c r="B57" s="144"/>
      <c r="C57" s="144"/>
      <c r="D57" s="144"/>
      <c r="E57" s="144"/>
      <c r="F57" s="144"/>
      <c r="G57" s="144"/>
      <c r="H57" s="145">
        <v>27.65</v>
      </c>
      <c r="I57" s="145"/>
      <c r="J57" s="145"/>
      <c r="K57" s="145">
        <v>306.7</v>
      </c>
      <c r="L57" s="145"/>
      <c r="M57" s="142"/>
      <c r="N57" s="142"/>
      <c r="O57" s="142"/>
      <c r="P57" s="142"/>
      <c r="Q57" s="142"/>
      <c r="R57" s="142"/>
      <c r="S57" s="142"/>
      <c r="T57" s="142"/>
      <c r="U57" s="142"/>
      <c r="V57" s="142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100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60</v>
      </c>
      <c r="I60" s="48"/>
      <c r="J60" s="48"/>
      <c r="K60" s="45">
        <f>IF(ISBLANK(Y31),"",ROUND(AA31/Y31,2)*100)</f>
        <v>47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72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8">
    <mergeCell ref="A54:G54"/>
    <mergeCell ref="A55:G55"/>
    <mergeCell ref="A56:G56"/>
    <mergeCell ref="A57:G57"/>
    <mergeCell ref="A48:G48"/>
    <mergeCell ref="A49:G49"/>
    <mergeCell ref="A50:G50"/>
    <mergeCell ref="A51:G51"/>
    <mergeCell ref="A52:G52"/>
    <mergeCell ref="A53:G53"/>
    <mergeCell ref="A40:V40"/>
    <mergeCell ref="A41:V41"/>
    <mergeCell ref="A43:V43"/>
    <mergeCell ref="A44:V44"/>
    <mergeCell ref="A46:G46"/>
    <mergeCell ref="A47:G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0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27.65/1000</f>
        <v>2.7649999999999997E-2</v>
      </c>
      <c r="H11" s="85"/>
      <c r="I11" s="55" t="s">
        <v>6</v>
      </c>
      <c r="J11" s="86">
        <f>306.7/1000</f>
        <v>0.30669999999999997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9.5999999999999992E-4</v>
      </c>
      <c r="H14" s="85"/>
      <c r="I14" s="55" t="s">
        <v>8</v>
      </c>
      <c r="J14" s="86">
        <f>(P14+P15)/1000</f>
        <v>9.5999999999999992E-4</v>
      </c>
      <c r="K14" s="87"/>
      <c r="L14" s="58">
        <v>10</v>
      </c>
      <c r="M14" s="35" t="s">
        <v>8</v>
      </c>
      <c r="N14" s="57"/>
      <c r="O14" s="26">
        <v>0.96</v>
      </c>
      <c r="P14" s="27">
        <v>0.96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10/1000</f>
        <v>0.01</v>
      </c>
      <c r="H15" s="117"/>
      <c r="I15" s="55" t="s">
        <v>6</v>
      </c>
      <c r="J15" s="86">
        <f>128/1000</f>
        <v>0.128</v>
      </c>
      <c r="K15" s="87"/>
      <c r="L15" s="59">
        <v>128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6" t="s">
        <v>103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</row>
    <row r="25" spans="1:23" ht="19.350000000000001" customHeight="1" x14ac:dyDescent="0.25">
      <c r="A25" s="128" t="s">
        <v>104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48">
        <v>1</v>
      </c>
      <c r="B26" s="149" t="s">
        <v>105</v>
      </c>
      <c r="C26" s="132" t="s">
        <v>106</v>
      </c>
      <c r="D26" s="150" t="s">
        <v>107</v>
      </c>
      <c r="E26" s="151">
        <v>0.15</v>
      </c>
      <c r="F26" s="133" t="s">
        <v>108</v>
      </c>
      <c r="G26" s="133">
        <v>1.45</v>
      </c>
      <c r="H26" s="152"/>
      <c r="I26" s="152"/>
      <c r="J26" s="133" t="s">
        <v>109</v>
      </c>
      <c r="K26" s="133">
        <v>17.36</v>
      </c>
      <c r="L26" s="153"/>
      <c r="M26" s="152">
        <f>IF(ISNUMBER(K26/G26),IF(NOT(K26/G26=0),K26/G26, " "), " ")</f>
        <v>11.972413793103449</v>
      </c>
      <c r="N26" s="150"/>
    </row>
    <row r="27" spans="1:23" s="29" customFormat="1" ht="22.8" x14ac:dyDescent="0.25">
      <c r="A27" s="148">
        <v>2</v>
      </c>
      <c r="B27" s="149" t="s">
        <v>110</v>
      </c>
      <c r="C27" s="132" t="s">
        <v>111</v>
      </c>
      <c r="D27" s="150" t="s">
        <v>107</v>
      </c>
      <c r="E27" s="151">
        <v>0.81</v>
      </c>
      <c r="F27" s="133" t="s">
        <v>112</v>
      </c>
      <c r="G27" s="133">
        <v>9.2899999999999991</v>
      </c>
      <c r="H27" s="152"/>
      <c r="I27" s="152"/>
      <c r="J27" s="133" t="s">
        <v>113</v>
      </c>
      <c r="K27" s="133">
        <v>111.47</v>
      </c>
      <c r="L27" s="153"/>
      <c r="M27" s="152">
        <f>IF(ISNUMBER(K27/G27),IF(NOT(K27/G27=0),K27/G27, " "), " ")</f>
        <v>11.998923573735199</v>
      </c>
      <c r="N27" s="150"/>
    </row>
    <row r="28" spans="1:23" s="29" customFormat="1" ht="19.350000000000001" customHeight="1" x14ac:dyDescent="0.25">
      <c r="A28" s="128" t="s">
        <v>114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</row>
    <row r="29" spans="1:23" s="29" customFormat="1" ht="22.8" x14ac:dyDescent="0.25">
      <c r="A29" s="148">
        <v>3</v>
      </c>
      <c r="B29" s="149" t="s">
        <v>115</v>
      </c>
      <c r="C29" s="132" t="s">
        <v>116</v>
      </c>
      <c r="D29" s="150" t="s">
        <v>117</v>
      </c>
      <c r="E29" s="151">
        <v>7.0000000000000001E-3</v>
      </c>
      <c r="F29" s="133" t="s">
        <v>118</v>
      </c>
      <c r="G29" s="133">
        <v>0.3</v>
      </c>
      <c r="H29" s="152">
        <v>228.81</v>
      </c>
      <c r="I29" s="152">
        <v>1.6</v>
      </c>
      <c r="J29" s="133" t="s">
        <v>119</v>
      </c>
      <c r="K29" s="133">
        <v>1.64</v>
      </c>
      <c r="L29" s="153"/>
      <c r="M29" s="152">
        <f>IF(ISNUMBER(K29/G29),IF(NOT(K29/G29=0),K29/G29, " "), " ")</f>
        <v>5.4666666666666668</v>
      </c>
      <c r="N29" s="150" t="s">
        <v>120</v>
      </c>
    </row>
    <row r="30" spans="1:23" ht="19.350000000000001" customHeight="1" x14ac:dyDescent="0.25">
      <c r="A30" s="146" t="s">
        <v>121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</row>
    <row r="31" spans="1:23" ht="19.350000000000001" customHeight="1" x14ac:dyDescent="0.25">
      <c r="A31" s="128" t="s">
        <v>114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22.8" x14ac:dyDescent="0.25">
      <c r="A32" s="148">
        <v>4</v>
      </c>
      <c r="B32" s="149" t="s">
        <v>122</v>
      </c>
      <c r="C32" s="132" t="s">
        <v>123</v>
      </c>
      <c r="D32" s="150" t="s">
        <v>124</v>
      </c>
      <c r="E32" s="151">
        <v>1</v>
      </c>
      <c r="F32" s="133" t="s">
        <v>125</v>
      </c>
      <c r="G32" s="133"/>
      <c r="H32" s="152"/>
      <c r="I32" s="152"/>
      <c r="J32" s="133" t="s">
        <v>125</v>
      </c>
      <c r="K32" s="133"/>
      <c r="L32" s="153"/>
      <c r="M32" s="152" t="str">
        <f>IF(ISNUMBER(K32/G32),IF(NOT(K32/G32=0),K32/G32, " "), " ")</f>
        <v xml:space="preserve"> </v>
      </c>
      <c r="N32" s="150"/>
    </row>
    <row r="33" spans="1:14" ht="22.8" x14ac:dyDescent="0.25">
      <c r="A33" s="154">
        <v>5</v>
      </c>
      <c r="B33" s="155" t="s">
        <v>126</v>
      </c>
      <c r="C33" s="136" t="s">
        <v>127</v>
      </c>
      <c r="D33" s="156" t="s">
        <v>128</v>
      </c>
      <c r="E33" s="157">
        <v>4.0000000000000002E-4</v>
      </c>
      <c r="F33" s="138" t="s">
        <v>125</v>
      </c>
      <c r="G33" s="138"/>
      <c r="H33" s="158"/>
      <c r="I33" s="158"/>
      <c r="J33" s="138" t="s">
        <v>125</v>
      </c>
      <c r="K33" s="138"/>
      <c r="L33" s="159"/>
      <c r="M33" s="158" t="str">
        <f>IF(ISNUMBER(K33/G33),IF(NOT(K33/G33=0),K33/G33, " "), " ")</f>
        <v xml:space="preserve"> </v>
      </c>
      <c r="N33" s="156"/>
    </row>
    <row r="34" spans="1:14" x14ac:dyDescent="0.25">
      <c r="A34" s="140" t="s">
        <v>89</v>
      </c>
      <c r="B34" s="141"/>
      <c r="C34" s="141"/>
      <c r="D34" s="141"/>
      <c r="E34" s="141"/>
      <c r="F34" s="141"/>
      <c r="G34" s="160">
        <v>11</v>
      </c>
      <c r="H34" s="161"/>
      <c r="I34" s="161"/>
      <c r="J34" s="161"/>
      <c r="K34" s="160">
        <v>132</v>
      </c>
      <c r="L34" s="162"/>
      <c r="M34" s="160">
        <f ca="1">IF(ISNUMBER(INDIRECT("K" &amp; ROW())/INDIRECT("G" &amp; ROW())),INDIRECT("K" &amp; ROW())/INDIRECT("G" &amp; ROW()), " ")</f>
        <v>12</v>
      </c>
      <c r="N34" s="142" t="s">
        <v>129</v>
      </c>
    </row>
    <row r="35" spans="1:14" x14ac:dyDescent="0.25">
      <c r="A35" s="140" t="s">
        <v>92</v>
      </c>
      <c r="B35" s="141"/>
      <c r="C35" s="141"/>
      <c r="D35" s="141"/>
      <c r="E35" s="141"/>
      <c r="F35" s="141"/>
      <c r="G35" s="160"/>
      <c r="H35" s="161"/>
      <c r="I35" s="161"/>
      <c r="J35" s="161"/>
      <c r="K35" s="160"/>
      <c r="L35" s="162"/>
      <c r="M35" s="160" t="str">
        <f ca="1">IF(ISNUMBER(INDIRECT("K" &amp; ROW())/INDIRECT("G" &amp; ROW())),INDIRECT("K" &amp; ROW())/INDIRECT("G" &amp; ROW()), " ")</f>
        <v xml:space="preserve"> </v>
      </c>
      <c r="N35" s="142" t="s">
        <v>129</v>
      </c>
    </row>
    <row r="36" spans="1:14" x14ac:dyDescent="0.25">
      <c r="A36" s="140" t="s">
        <v>93</v>
      </c>
      <c r="B36" s="141"/>
      <c r="C36" s="141"/>
      <c r="D36" s="141"/>
      <c r="E36" s="141"/>
      <c r="F36" s="141"/>
      <c r="G36" s="160">
        <v>10</v>
      </c>
      <c r="H36" s="161"/>
      <c r="I36" s="161"/>
      <c r="J36" s="161"/>
      <c r="K36" s="160">
        <v>128</v>
      </c>
      <c r="L36" s="162"/>
      <c r="M36" s="160">
        <f ca="1">IF(ISNUMBER(INDIRECT("K" &amp; ROW())/INDIRECT("G" &amp; ROW())),INDIRECT("K" &amp; ROW())/INDIRECT("G" &amp; ROW()), " ")</f>
        <v>12.8</v>
      </c>
      <c r="N36" s="142" t="s">
        <v>129</v>
      </c>
    </row>
    <row r="37" spans="1:14" x14ac:dyDescent="0.25">
      <c r="A37" s="140" t="s">
        <v>94</v>
      </c>
      <c r="B37" s="141"/>
      <c r="C37" s="141"/>
      <c r="D37" s="141"/>
      <c r="E37" s="141"/>
      <c r="F37" s="141"/>
      <c r="G37" s="160">
        <v>1</v>
      </c>
      <c r="H37" s="161"/>
      <c r="I37" s="161"/>
      <c r="J37" s="161"/>
      <c r="K37" s="160">
        <v>4</v>
      </c>
      <c r="L37" s="162"/>
      <c r="M37" s="160">
        <f ca="1">IF(ISNUMBER(INDIRECT("K" &amp; ROW())/INDIRECT("G" &amp; ROW())),INDIRECT("K" &amp; ROW())/INDIRECT("G" &amp; ROW()), " ")</f>
        <v>4</v>
      </c>
      <c r="N37" s="142" t="s">
        <v>129</v>
      </c>
    </row>
    <row r="38" spans="1:14" x14ac:dyDescent="0.25">
      <c r="A38" s="143" t="s">
        <v>95</v>
      </c>
      <c r="B38" s="144"/>
      <c r="C38" s="144"/>
      <c r="D38" s="144"/>
      <c r="E38" s="144"/>
      <c r="F38" s="144"/>
      <c r="G38" s="163">
        <v>10</v>
      </c>
      <c r="H38" s="164"/>
      <c r="I38" s="164"/>
      <c r="J38" s="164"/>
      <c r="K38" s="163">
        <v>109</v>
      </c>
      <c r="L38" s="165"/>
      <c r="M38" s="163">
        <f ca="1">IF(ISNUMBER(INDIRECT("K" &amp; ROW())/INDIRECT("G" &amp; ROW())),INDIRECT("K" &amp; ROW())/INDIRECT("G" &amp; ROW()), " ")</f>
        <v>10.9</v>
      </c>
      <c r="N38" s="145" t="s">
        <v>129</v>
      </c>
    </row>
    <row r="39" spans="1:14" x14ac:dyDescent="0.25">
      <c r="A39" s="143" t="s">
        <v>96</v>
      </c>
      <c r="B39" s="144"/>
      <c r="C39" s="144"/>
      <c r="D39" s="144"/>
      <c r="E39" s="144"/>
      <c r="F39" s="144"/>
      <c r="G39" s="163">
        <v>6</v>
      </c>
      <c r="H39" s="164"/>
      <c r="I39" s="164"/>
      <c r="J39" s="164"/>
      <c r="K39" s="163">
        <v>60</v>
      </c>
      <c r="L39" s="165"/>
      <c r="M39" s="163">
        <f ca="1">IF(ISNUMBER(INDIRECT("K" &amp; ROW())/INDIRECT("G" &amp; ROW())),INDIRECT("K" &amp; ROW())/INDIRECT("G" &amp; ROW()), " ")</f>
        <v>10</v>
      </c>
      <c r="N39" s="145" t="s">
        <v>129</v>
      </c>
    </row>
    <row r="40" spans="1:14" x14ac:dyDescent="0.25">
      <c r="A40" s="143" t="s">
        <v>97</v>
      </c>
      <c r="B40" s="144"/>
      <c r="C40" s="144"/>
      <c r="D40" s="144"/>
      <c r="E40" s="144"/>
      <c r="F40" s="144"/>
      <c r="G40" s="163"/>
      <c r="H40" s="164"/>
      <c r="I40" s="164"/>
      <c r="J40" s="164"/>
      <c r="K40" s="163"/>
      <c r="L40" s="165"/>
      <c r="M40" s="163" t="str">
        <f ca="1">IF(ISNUMBER(INDIRECT("K" &amp; ROW())/INDIRECT("G" &amp; ROW())),INDIRECT("K" &amp; ROW())/INDIRECT("G" &amp; ROW()), " ")</f>
        <v xml:space="preserve"> </v>
      </c>
      <c r="N40" s="145" t="s">
        <v>129</v>
      </c>
    </row>
    <row r="41" spans="1:14" ht="30" customHeight="1" x14ac:dyDescent="0.25">
      <c r="A41" s="140" t="s">
        <v>98</v>
      </c>
      <c r="B41" s="141"/>
      <c r="C41" s="141"/>
      <c r="D41" s="141"/>
      <c r="E41" s="141"/>
      <c r="F41" s="141"/>
      <c r="G41" s="160">
        <v>24</v>
      </c>
      <c r="H41" s="161"/>
      <c r="I41" s="161"/>
      <c r="J41" s="161"/>
      <c r="K41" s="160">
        <v>266</v>
      </c>
      <c r="L41" s="162"/>
      <c r="M41" s="160">
        <f ca="1">IF(ISNUMBER(INDIRECT("K" &amp; ROW())/INDIRECT("G" &amp; ROW())),INDIRECT("K" &amp; ROW())/INDIRECT("G" &amp; ROW()), " ")</f>
        <v>11.083333333333334</v>
      </c>
      <c r="N41" s="142" t="s">
        <v>129</v>
      </c>
    </row>
    <row r="42" spans="1:14" ht="30" customHeight="1" x14ac:dyDescent="0.25">
      <c r="A42" s="140" t="s">
        <v>99</v>
      </c>
      <c r="B42" s="141"/>
      <c r="C42" s="141"/>
      <c r="D42" s="141"/>
      <c r="E42" s="141"/>
      <c r="F42" s="141"/>
      <c r="G42" s="160">
        <v>3</v>
      </c>
      <c r="H42" s="161"/>
      <c r="I42" s="161"/>
      <c r="J42" s="161"/>
      <c r="K42" s="160">
        <v>35</v>
      </c>
      <c r="L42" s="162"/>
      <c r="M42" s="160">
        <f ca="1">IF(ISNUMBER(INDIRECT("K" &amp; ROW())/INDIRECT("G" &amp; ROW())),INDIRECT("K" &amp; ROW())/INDIRECT("G" &amp; ROW()), " ")</f>
        <v>11.666666666666666</v>
      </c>
      <c r="N42" s="142" t="s">
        <v>129</v>
      </c>
    </row>
    <row r="43" spans="1:14" x14ac:dyDescent="0.25">
      <c r="A43" s="140" t="s">
        <v>100</v>
      </c>
      <c r="B43" s="141"/>
      <c r="C43" s="141"/>
      <c r="D43" s="141"/>
      <c r="E43" s="141"/>
      <c r="F43" s="141"/>
      <c r="G43" s="160">
        <v>27</v>
      </c>
      <c r="H43" s="161"/>
      <c r="I43" s="161"/>
      <c r="J43" s="161"/>
      <c r="K43" s="160">
        <v>301</v>
      </c>
      <c r="L43" s="162"/>
      <c r="M43" s="160">
        <f ca="1">IF(ISNUMBER(INDIRECT("K" &amp; ROW())/INDIRECT("G" &amp; ROW())),INDIRECT("K" &amp; ROW())/INDIRECT("G" &amp; ROW()), " ")</f>
        <v>11.148148148148149</v>
      </c>
      <c r="N43" s="142" t="s">
        <v>129</v>
      </c>
    </row>
    <row r="44" spans="1:14" ht="30" customHeight="1" x14ac:dyDescent="0.25">
      <c r="A44" s="140" t="s">
        <v>101</v>
      </c>
      <c r="B44" s="141"/>
      <c r="C44" s="141"/>
      <c r="D44" s="141"/>
      <c r="E44" s="141"/>
      <c r="F44" s="141"/>
      <c r="G44" s="160">
        <v>0.65</v>
      </c>
      <c r="H44" s="161"/>
      <c r="I44" s="161"/>
      <c r="J44" s="161"/>
      <c r="K44" s="160">
        <v>5.7</v>
      </c>
      <c r="L44" s="162"/>
      <c r="M44" s="160">
        <f ca="1">IF(ISNUMBER(INDIRECT("K" &amp; ROW())/INDIRECT("G" &amp; ROW())),INDIRECT("K" &amp; ROW())/INDIRECT("G" &amp; ROW()), " ")</f>
        <v>8.7692307692307701</v>
      </c>
      <c r="N44" s="142" t="s">
        <v>129</v>
      </c>
    </row>
    <row r="45" spans="1:14" x14ac:dyDescent="0.25">
      <c r="A45" s="143" t="s">
        <v>102</v>
      </c>
      <c r="B45" s="144"/>
      <c r="C45" s="144"/>
      <c r="D45" s="144"/>
      <c r="E45" s="144"/>
      <c r="F45" s="144"/>
      <c r="G45" s="163">
        <v>27.65</v>
      </c>
      <c r="H45" s="164"/>
      <c r="I45" s="164"/>
      <c r="J45" s="164"/>
      <c r="K45" s="163">
        <v>306.7</v>
      </c>
      <c r="L45" s="165"/>
      <c r="M45" s="163">
        <f ca="1">IF(ISNUMBER(INDIRECT("K" &amp; ROW())/INDIRECT("G" &amp; ROW())),INDIRECT("K" &amp; ROW())/INDIRECT("G" &amp; ROW()), " ")</f>
        <v>11.092224231464739</v>
      </c>
      <c r="N45" s="145" t="s">
        <v>129</v>
      </c>
    </row>
    <row r="46" spans="1:14" x14ac:dyDescent="0.25">
      <c r="A46" s="48"/>
      <c r="G46" s="67"/>
      <c r="H46" s="68"/>
      <c r="I46" s="68"/>
      <c r="J46" s="68"/>
      <c r="K46" s="67"/>
      <c r="L46" s="69"/>
      <c r="M46" s="67"/>
      <c r="N46" s="48"/>
    </row>
    <row r="47" spans="1:14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  <row r="49" spans="1:14" x14ac:dyDescent="0.25">
      <c r="A49" s="3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70"/>
      <c r="M49" s="29"/>
      <c r="N49" s="29"/>
    </row>
    <row r="50" spans="1:14" x14ac:dyDescent="0.25">
      <c r="A50" s="75" t="s">
        <v>72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70"/>
      <c r="M50" s="29"/>
      <c r="N50" s="29"/>
    </row>
  </sheetData>
  <mergeCells count="44">
    <mergeCell ref="A41:F41"/>
    <mergeCell ref="A42:F42"/>
    <mergeCell ref="A43:F43"/>
    <mergeCell ref="A44:F44"/>
    <mergeCell ref="A45:F45"/>
    <mergeCell ref="A35:F35"/>
    <mergeCell ref="A36:F36"/>
    <mergeCell ref="A37:F37"/>
    <mergeCell ref="A38:F38"/>
    <mergeCell ref="A39:F39"/>
    <mergeCell ref="A40:F40"/>
    <mergeCell ref="A24:N24"/>
    <mergeCell ref="A25:N25"/>
    <mergeCell ref="A28:N28"/>
    <mergeCell ref="A30:N30"/>
    <mergeCell ref="A31:N31"/>
    <mergeCell ref="A34:F3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2015-12-08T04:33:22Z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