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43" i="16"/>
  <c r="M36" i="16"/>
  <c r="M40" i="16"/>
  <c r="M37" i="16"/>
  <c r="M35" i="16"/>
  <c r="M38" i="16"/>
  <c r="M42" i="16"/>
  <c r="M41" i="16"/>
  <c r="M3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<sst xmlns="http://schemas.openxmlformats.org/spreadsheetml/2006/main" count="231" uniqueCount="151">
  <si>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</si>
  <si>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</si>
  <si>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</si>
  <si>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</si>
  <si>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</si>
  <si>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</si>
  <si>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</si>
  <si>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</si>
  <si>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</si>
  <si>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</si>
  <si>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</si>
  <si>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</si>
  <si>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</si>
  <si>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</si>
  <si>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</si>
  <si>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</si>
  <si>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</si>
  <si>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</si>
  <si>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</si>
  <si>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</si>
  <si>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</si>
  <si>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</si>
  <si>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</si>
  <si>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</si>
  <si>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</si>
  <si>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</si>
  <si>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</si>
  <si>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</si>
  <si>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</si>
  <si>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</si>
  <si>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</si>
  <si>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</si>
  <si>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</si>
  <si>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</si>
  <si>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</si>
  <si>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</si>
  <si>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</si>
  <si>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</si>
  <si>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</si>
  <si>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</si>
  <si>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</si>
  <si>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</si>
  <si>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</si>
  <si>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</si>
  <si>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</si>
  <si>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</si>
  <si>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</si>
  <si>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</si>
  <si>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</si>
  <si>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</si>
  <si>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</si>
  <si>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</si>
  <si>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</si>
  <si>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</si>
  <si>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</si>
  <si>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</si>
  <si>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</si>
  <si>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</si>
  <si>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</si>
  <si>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</si>
  <si>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</si>
  <si>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</si>
  <si>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</si>
  <si>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</si>
  <si>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</si>
  <si>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</si>
  <si>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</si>
  <si>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30.12.2015</t>
  </si>
  <si>
    <t>О ПРИЕМКЕ ВЫПОЛНЕННЫХ РАБОТ за Декабрь 2015</t>
  </si>
  <si>
    <t>на Октябрьская 8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</si>
  <si>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</si>
  <si>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</si>
  <si>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</si>
  <si>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</si>
  <si>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</si>
  <si>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</si>
  <si>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</si>
  <si>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</si>
  <si>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</si>
  <si>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</si>
  <si>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</si>
  <si>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</si>
  <si>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</si>
  <si>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</si>
  <si>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</si>
  <si>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</si>
  <si>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</si>
  <si>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</si>
  <si>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</si>
  <si>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</si>
  <si>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</si>
  <si>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</si>
  <si>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</si>
  <si>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</si>
  <si>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</si>
  <si>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</si>
  <si>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</si>
  <si>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</si>
  <si>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</si>
  <si>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</si>
  <si>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</si>
  <si>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147,83
_____
35,11</t>
  </si>
  <si>
    <t>1774,30
_____
103,88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</si>
  <si>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</si>
  <si>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</si>
  <si>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</si>
  <si>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</si>
  <si>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</si>
  <si>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</si>
  <si>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</si>
  <si>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</si>
  <si>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</si>
  <si>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</si>
  <si>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</si>
  <si>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</si>
  <si>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</si>
  <si>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</si>
  <si>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</si>
  <si>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</si>
  <si>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</si>
  <si>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</si>
  <si>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</si>
  <si>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</si>
  <si>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</si>
  <si>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</si>
  <si>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</si>
  <si>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</si>
  <si>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</si>
  <si>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</si>
  <si>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</si>
  <si>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</si>
  <si>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</si>
  <si>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</si>
  <si>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</si>
  <si>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</si>
  <si>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</si>
  <si>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</si>
  <si>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</si>
  <si>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</si>
  <si>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</si>
  <si>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</si>
  <si>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</si>
  <si>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</si>
  <si>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</si>
  <si>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</si>
  <si>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</si>
  <si>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</si>
  <si>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</si>
  <si>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</si>
  <si>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</si>
  <si>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Октябрьская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</si>
</sst>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8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13" workbookViewId="0">
      <selection activeCell="B24" sqref="B24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4" t="s">
        <v>39</v>
      </c>
      <c r="I17" s="125"/>
      <c r="J17" s="124" t="s">
        <v>40</v>
      </c>
      <c r="K17" s="125"/>
      <c r="L17" s="128" t="s">
        <v>41</v>
      </c>
      <c r="M17" s="129"/>
      <c r="N17" s="129"/>
      <c r="O17" s="129"/>
      <c r="P17" s="129"/>
      <c r="Q17" s="129"/>
      <c r="R17" s="129"/>
      <c r="S17" s="129"/>
      <c r="T17" s="129"/>
      <c r="U17" s="129"/>
      <c r="V17" s="130"/>
    </row>
    <row r="18" spans="2:27" s="25" customFormat="1" x14ac:dyDescent="0.2">
      <c r="B18" s="30"/>
      <c r="C18" s="29"/>
      <c r="D18" s="29"/>
      <c r="E18" s="29"/>
      <c r="H18" s="126"/>
      <c r="I18" s="127"/>
      <c r="J18" s="126"/>
      <c r="K18" s="127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1">
        <v>1</v>
      </c>
      <c r="I19" s="132"/>
      <c r="J19" s="133" t="s">
        <v>66</v>
      </c>
      <c r="K19" s="134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39" t="s">
        <v>38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</row>
    <row r="22" spans="2:27" s="33" customFormat="1" ht="15.6" x14ac:dyDescent="0.3">
      <c r="B22" s="139" t="s">
        <v>68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</row>
    <row r="23" spans="2:27" s="29" customFormat="1" ht="11.4" x14ac:dyDescent="0.2">
      <c r="B23" s="140" t="s">
        <v>150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</row>
    <row r="24" spans="2:27" s="34" customFormat="1" ht="11.4" x14ac:dyDescent="0.2">
      <c r="B24" s="149" t="s">
        <v>4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6" t="s">
        <v>20</v>
      </c>
      <c r="I26" s="147"/>
      <c r="J26" s="148"/>
      <c r="K26" s="146" t="s">
        <v>21</v>
      </c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8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5">
        <f>404.69/1000</f>
        <v>0.40468999999999999</v>
      </c>
      <c r="I27" s="136"/>
      <c r="J27" s="35" t="s">
        <v>6</v>
      </c>
      <c r="K27" s="137">
        <f>4539.64/1000</f>
        <v>4.5396400000000003</v>
      </c>
      <c r="L27" s="138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5">
        <f>0/1000</f>
        <v>0</v>
      </c>
      <c r="I28" s="136"/>
      <c r="J28" s="35" t="s">
        <v>6</v>
      </c>
      <c r="K28" s="137">
        <f>0/1000</f>
        <v>0</v>
      </c>
      <c r="L28" s="138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5">
        <f>404.69/1000</f>
        <v>0.40468999999999999</v>
      </c>
      <c r="I29" s="136"/>
      <c r="J29" s="35" t="s">
        <v>6</v>
      </c>
      <c r="K29" s="137">
        <f>4539.64/1000</f>
        <v>4.5396400000000003</v>
      </c>
      <c r="L29" s="138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5">
        <f>(W14+W15)/1000</f>
        <v>1.2500000000000001E-2</v>
      </c>
      <c r="I30" s="136"/>
      <c r="J30" s="35" t="s">
        <v>8</v>
      </c>
      <c r="K30" s="137">
        <f>(X14+X15)/1000</f>
        <v>1.2500000000000001E-2</v>
      </c>
      <c r="L30" s="138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5">
        <f>147.83/1000</f>
        <v>0.14783000000000002</v>
      </c>
      <c r="I31" s="136"/>
      <c r="J31" s="35" t="s">
        <v>6</v>
      </c>
      <c r="K31" s="137">
        <f>1774.3/1000</f>
        <v>1.7743</v>
      </c>
      <c r="L31" s="138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1774.3</v>
      </c>
      <c r="Z31" s="72">
        <v>1508.16</v>
      </c>
      <c r="AA31" s="72">
        <v>1153.3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8" t="s">
        <v>61</v>
      </c>
      <c r="B36" s="119"/>
      <c r="C36" s="122" t="s">
        <v>11</v>
      </c>
      <c r="D36" s="122" t="s">
        <v>12</v>
      </c>
      <c r="E36" s="143" t="s">
        <v>13</v>
      </c>
      <c r="F36" s="144"/>
      <c r="G36" s="145"/>
      <c r="H36" s="143" t="s">
        <v>14</v>
      </c>
      <c r="I36" s="144"/>
      <c r="J36" s="145"/>
      <c r="K36" s="143" t="s">
        <v>15</v>
      </c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5"/>
    </row>
    <row r="37" spans="1:22" ht="18.75" customHeight="1" thickBot="1" x14ac:dyDescent="0.3">
      <c r="A37" s="122" t="s">
        <v>62</v>
      </c>
      <c r="B37" s="120" t="s">
        <v>63</v>
      </c>
      <c r="C37" s="150"/>
      <c r="D37" s="150"/>
      <c r="E37" s="141" t="s">
        <v>2</v>
      </c>
      <c r="F37" s="47" t="s">
        <v>16</v>
      </c>
      <c r="G37" s="47" t="s">
        <v>17</v>
      </c>
      <c r="H37" s="141" t="s">
        <v>2</v>
      </c>
      <c r="I37" s="47" t="s">
        <v>16</v>
      </c>
      <c r="J37" s="47" t="s">
        <v>17</v>
      </c>
      <c r="K37" s="141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3"/>
      <c r="B38" s="121"/>
      <c r="C38" s="123"/>
      <c r="D38" s="123"/>
      <c r="E38" s="142"/>
      <c r="F38" s="47" t="s">
        <v>18</v>
      </c>
      <c r="G38" s="47" t="s">
        <v>19</v>
      </c>
      <c r="H38" s="142"/>
      <c r="I38" s="47" t="s">
        <v>18</v>
      </c>
      <c r="J38" s="47" t="s">
        <v>19</v>
      </c>
      <c r="K38" s="142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6" t="s">
        <v>72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</row>
    <row r="41" spans="1:22" ht="68.400000000000006" x14ac:dyDescent="0.25">
      <c r="A41" s="80">
        <v>1</v>
      </c>
      <c r="B41" s="81">
        <v>1</v>
      </c>
      <c r="C41" s="82" t="s">
        <v>73</v>
      </c>
      <c r="D41" s="83" t="s">
        <v>74</v>
      </c>
      <c r="E41" s="84">
        <v>6768.26</v>
      </c>
      <c r="F41" s="85">
        <v>6768.26</v>
      </c>
      <c r="G41" s="84"/>
      <c r="H41" s="84" t="s">
        <v>75</v>
      </c>
      <c r="I41" s="84">
        <v>67.680000000000007</v>
      </c>
      <c r="J41" s="84"/>
      <c r="K41" s="84" t="s">
        <v>76</v>
      </c>
      <c r="L41" s="85">
        <v>812.3</v>
      </c>
      <c r="M41" s="85"/>
      <c r="N41" s="85" t="s">
        <v>77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78</v>
      </c>
      <c r="D42" s="83" t="s">
        <v>79</v>
      </c>
      <c r="E42" s="84">
        <v>1467.71</v>
      </c>
      <c r="F42" s="85">
        <v>1467.71</v>
      </c>
      <c r="G42" s="84"/>
      <c r="H42" s="84" t="s">
        <v>80</v>
      </c>
      <c r="I42" s="84">
        <v>58.71</v>
      </c>
      <c r="J42" s="84"/>
      <c r="K42" s="84" t="s">
        <v>81</v>
      </c>
      <c r="L42" s="85">
        <v>704.6</v>
      </c>
      <c r="M42" s="85"/>
      <c r="N42" s="85" t="s">
        <v>77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82</v>
      </c>
      <c r="D43" s="83" t="s">
        <v>79</v>
      </c>
      <c r="E43" s="84">
        <v>816.46</v>
      </c>
      <c r="F43" s="85" t="s">
        <v>83</v>
      </c>
      <c r="G43" s="84"/>
      <c r="H43" s="84" t="s">
        <v>84</v>
      </c>
      <c r="I43" s="84" t="s">
        <v>85</v>
      </c>
      <c r="J43" s="84"/>
      <c r="K43" s="84" t="s">
        <v>86</v>
      </c>
      <c r="L43" s="85" t="s">
        <v>87</v>
      </c>
      <c r="M43" s="85"/>
      <c r="N43" s="85" t="s">
        <v>77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88</v>
      </c>
      <c r="D44" s="83" t="s">
        <v>79</v>
      </c>
      <c r="E44" s="84">
        <v>371.54</v>
      </c>
      <c r="F44" s="85" t="s">
        <v>89</v>
      </c>
      <c r="G44" s="84"/>
      <c r="H44" s="84" t="s">
        <v>90</v>
      </c>
      <c r="I44" s="84" t="s">
        <v>91</v>
      </c>
      <c r="J44" s="84"/>
      <c r="K44" s="84" t="s">
        <v>92</v>
      </c>
      <c r="L44" s="85" t="s">
        <v>93</v>
      </c>
      <c r="M44" s="85"/>
      <c r="N44" s="85" t="s">
        <v>77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94</v>
      </c>
      <c r="D45" s="89" t="s">
        <v>74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77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4" t="s">
        <v>100</v>
      </c>
      <c r="B46" s="115"/>
      <c r="C46" s="115"/>
      <c r="D46" s="115"/>
      <c r="E46" s="115"/>
      <c r="F46" s="115"/>
      <c r="G46" s="115"/>
      <c r="H46" s="92">
        <v>182.94</v>
      </c>
      <c r="I46" s="92" t="s">
        <v>101</v>
      </c>
      <c r="J46" s="92"/>
      <c r="K46" s="92">
        <v>1878.18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4" t="s">
        <v>103</v>
      </c>
      <c r="B47" s="115"/>
      <c r="C47" s="115"/>
      <c r="D47" s="115"/>
      <c r="E47" s="115"/>
      <c r="F47" s="115"/>
      <c r="G47" s="115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4" t="s">
        <v>104</v>
      </c>
      <c r="B48" s="115"/>
      <c r="C48" s="115"/>
      <c r="D48" s="115"/>
      <c r="E48" s="115"/>
      <c r="F48" s="115"/>
      <c r="G48" s="115"/>
      <c r="H48" s="92">
        <v>147.83000000000001</v>
      </c>
      <c r="I48" s="92"/>
      <c r="J48" s="92"/>
      <c r="K48" s="92">
        <v>1774.3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4" t="s">
        <v>105</v>
      </c>
      <c r="B49" s="115"/>
      <c r="C49" s="115"/>
      <c r="D49" s="115"/>
      <c r="E49" s="115"/>
      <c r="F49" s="115"/>
      <c r="G49" s="115"/>
      <c r="H49" s="92">
        <v>35.11</v>
      </c>
      <c r="I49" s="92"/>
      <c r="J49" s="92"/>
      <c r="K49" s="92">
        <v>103.88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2" t="s">
        <v>106</v>
      </c>
      <c r="B50" s="113"/>
      <c r="C50" s="113"/>
      <c r="D50" s="113"/>
      <c r="E50" s="113"/>
      <c r="F50" s="113"/>
      <c r="G50" s="113"/>
      <c r="H50" s="93">
        <v>125.66</v>
      </c>
      <c r="I50" s="93"/>
      <c r="J50" s="93"/>
      <c r="K50" s="93">
        <v>1508.16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2" t="s">
        <v>107</v>
      </c>
      <c r="B51" s="113"/>
      <c r="C51" s="113"/>
      <c r="D51" s="113"/>
      <c r="E51" s="113"/>
      <c r="F51" s="113"/>
      <c r="G51" s="113"/>
      <c r="H51" s="93">
        <v>96.09</v>
      </c>
      <c r="I51" s="93"/>
      <c r="J51" s="93"/>
      <c r="K51" s="93">
        <v>1153.3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2" t="s">
        <v>108</v>
      </c>
      <c r="B52" s="113"/>
      <c r="C52" s="113"/>
      <c r="D52" s="113"/>
      <c r="E52" s="113"/>
      <c r="F52" s="113"/>
      <c r="G52" s="113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4" t="s">
        <v>109</v>
      </c>
      <c r="B53" s="115"/>
      <c r="C53" s="115"/>
      <c r="D53" s="115"/>
      <c r="E53" s="115"/>
      <c r="F53" s="115"/>
      <c r="G53" s="115"/>
      <c r="H53" s="92">
        <v>404.69</v>
      </c>
      <c r="I53" s="92"/>
      <c r="J53" s="92"/>
      <c r="K53" s="92">
        <v>4539.6400000000003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4" t="s">
        <v>110</v>
      </c>
      <c r="B54" s="115"/>
      <c r="C54" s="115"/>
      <c r="D54" s="115"/>
      <c r="E54" s="115"/>
      <c r="F54" s="115"/>
      <c r="G54" s="115"/>
      <c r="H54" s="92">
        <v>404.69</v>
      </c>
      <c r="I54" s="92"/>
      <c r="J54" s="92"/>
      <c r="K54" s="92">
        <v>4539.6400000000003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2" t="s">
        <v>111</v>
      </c>
      <c r="B55" s="113"/>
      <c r="C55" s="113"/>
      <c r="D55" s="113"/>
      <c r="E55" s="113"/>
      <c r="F55" s="113"/>
      <c r="G55" s="113"/>
      <c r="H55" s="93">
        <v>404.69</v>
      </c>
      <c r="I55" s="93"/>
      <c r="J55" s="93"/>
      <c r="K55" s="93">
        <v>4539.6400000000003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3" t="s">
        <v>37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0" t="s">
        <v>34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0" t="s">
        <v>69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49" t="s">
        <v>4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4" t="s">
        <v>20</v>
      </c>
      <c r="H10" s="155"/>
      <c r="I10" s="155"/>
      <c r="J10" s="154" t="s">
        <v>21</v>
      </c>
      <c r="K10" s="155"/>
      <c r="L10" s="155"/>
      <c r="M10" s="156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5">
        <f>404.69/1000</f>
        <v>0.40468999999999999</v>
      </c>
      <c r="H11" s="136"/>
      <c r="I11" s="55" t="s">
        <v>6</v>
      </c>
      <c r="J11" s="137">
        <f>4539.64/1000</f>
        <v>4.5396400000000003</v>
      </c>
      <c r="K11" s="138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5">
        <f>0/1000</f>
        <v>0</v>
      </c>
      <c r="H12" s="136"/>
      <c r="I12" s="55" t="s">
        <v>6</v>
      </c>
      <c r="J12" s="137">
        <f>0/1000</f>
        <v>0</v>
      </c>
      <c r="K12" s="138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7">
        <f>404.69/1000</f>
        <v>0.40468999999999999</v>
      </c>
      <c r="H13" s="158"/>
      <c r="I13" s="55" t="s">
        <v>6</v>
      </c>
      <c r="J13" s="137">
        <f>4539.64/1000</f>
        <v>4.5396400000000003</v>
      </c>
      <c r="K13" s="138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5">
        <f>(O14+O15)/1000</f>
        <v>1.2500000000000001E-2</v>
      </c>
      <c r="H14" s="136"/>
      <c r="I14" s="55" t="s">
        <v>8</v>
      </c>
      <c r="J14" s="137">
        <f>(P14+P15)/1000</f>
        <v>1.2500000000000001E-2</v>
      </c>
      <c r="K14" s="138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1">
        <f>147.83/1000</f>
        <v>0.14783000000000002</v>
      </c>
      <c r="H15" s="162"/>
      <c r="I15" s="55" t="s">
        <v>6</v>
      </c>
      <c r="J15" s="137">
        <f>1774.3/1000</f>
        <v>1.7743</v>
      </c>
      <c r="K15" s="138"/>
      <c r="L15" s="59">
        <v>1774.3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2" t="s">
        <v>10</v>
      </c>
      <c r="B20" s="122" t="s">
        <v>0</v>
      </c>
      <c r="C20" s="122" t="s">
        <v>22</v>
      </c>
      <c r="D20" s="62" t="s">
        <v>23</v>
      </c>
      <c r="E20" s="122" t="s">
        <v>24</v>
      </c>
      <c r="F20" s="163" t="s">
        <v>25</v>
      </c>
      <c r="G20" s="164"/>
      <c r="H20" s="163" t="s">
        <v>26</v>
      </c>
      <c r="I20" s="167"/>
      <c r="J20" s="167"/>
      <c r="K20" s="164"/>
      <c r="L20" s="63"/>
      <c r="M20" s="122" t="s">
        <v>27</v>
      </c>
      <c r="N20" s="122" t="s">
        <v>28</v>
      </c>
    </row>
    <row r="21" spans="1:23" s="33" customFormat="1" ht="19.5" customHeight="1" thickBot="1" x14ac:dyDescent="0.3">
      <c r="A21" s="150"/>
      <c r="B21" s="150"/>
      <c r="C21" s="150"/>
      <c r="D21" s="122" t="s">
        <v>33</v>
      </c>
      <c r="E21" s="150"/>
      <c r="F21" s="165"/>
      <c r="G21" s="166"/>
      <c r="H21" s="159" t="s">
        <v>29</v>
      </c>
      <c r="I21" s="160"/>
      <c r="J21" s="159" t="s">
        <v>30</v>
      </c>
      <c r="K21" s="160"/>
      <c r="L21" s="64"/>
      <c r="M21" s="150"/>
      <c r="N21" s="150"/>
    </row>
    <row r="22" spans="1:23" s="33" customFormat="1" ht="19.5" customHeight="1" x14ac:dyDescent="0.25">
      <c r="A22" s="150"/>
      <c r="B22" s="150"/>
      <c r="C22" s="150"/>
      <c r="D22" s="150"/>
      <c r="E22" s="150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0"/>
      <c r="N22" s="150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1" t="s">
        <v>112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</row>
    <row r="25" spans="1:23" ht="19.350000000000001" customHeight="1" x14ac:dyDescent="0.25">
      <c r="A25" s="116" t="s">
        <v>113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1.58</v>
      </c>
      <c r="F26" s="84" t="s">
        <v>117</v>
      </c>
      <c r="G26" s="84">
        <v>15.58</v>
      </c>
      <c r="H26" s="98"/>
      <c r="I26" s="98"/>
      <c r="J26" s="84" t="s">
        <v>118</v>
      </c>
      <c r="K26" s="84">
        <v>186.99</v>
      </c>
      <c r="L26" s="99"/>
      <c r="M26" s="98">
        <f>IF(ISNUMBER(K26/G26),IF(NOT(K26/G26=0),K26/G26, " "), " ")</f>
        <v>12.001925545571245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0.28000000000000003</v>
      </c>
      <c r="F27" s="84" t="s">
        <v>121</v>
      </c>
      <c r="G27" s="84">
        <v>3.02</v>
      </c>
      <c r="H27" s="98"/>
      <c r="I27" s="98"/>
      <c r="J27" s="84" t="s">
        <v>122</v>
      </c>
      <c r="K27" s="84">
        <v>36.25</v>
      </c>
      <c r="L27" s="99"/>
      <c r="M27" s="98">
        <f>IF(ISNUMBER(K27/G27),IF(NOT(K27/G27=0),K27/G27, " "), " ")</f>
        <v>12.003311258278146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0.24</v>
      </c>
      <c r="F28" s="84" t="s">
        <v>125</v>
      </c>
      <c r="G28" s="84">
        <v>2.75</v>
      </c>
      <c r="H28" s="98"/>
      <c r="I28" s="98"/>
      <c r="J28" s="84" t="s">
        <v>126</v>
      </c>
      <c r="K28" s="84">
        <v>33.03</v>
      </c>
      <c r="L28" s="99"/>
      <c r="M28" s="98">
        <f>IF(ISNUMBER(K28/G28),IF(NOT(K28/G28=0),K28/G28, " "), " ")</f>
        <v>12.010909090909092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10.4</v>
      </c>
      <c r="F29" s="84" t="s">
        <v>129</v>
      </c>
      <c r="G29" s="84">
        <v>126.46</v>
      </c>
      <c r="H29" s="98"/>
      <c r="I29" s="98"/>
      <c r="J29" s="84" t="s">
        <v>130</v>
      </c>
      <c r="K29" s="84">
        <v>1517.78</v>
      </c>
      <c r="L29" s="99"/>
      <c r="M29" s="98">
        <f>IF(ISNUMBER(K29/G29),IF(NOT(K29/G29=0),K29/G29, " "), " ")</f>
        <v>12.002055986082556</v>
      </c>
      <c r="N29" s="96"/>
    </row>
    <row r="30" spans="1:23" ht="19.350000000000001" customHeight="1" x14ac:dyDescent="0.25">
      <c r="A30" s="116" t="s">
        <v>131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0.4</v>
      </c>
      <c r="F31" s="84" t="s">
        <v>135</v>
      </c>
      <c r="G31" s="84">
        <v>11.8</v>
      </c>
      <c r="H31" s="98">
        <v>61.93</v>
      </c>
      <c r="I31" s="98">
        <v>24.77</v>
      </c>
      <c r="J31" s="84" t="s">
        <v>136</v>
      </c>
      <c r="K31" s="84">
        <v>25.48</v>
      </c>
      <c r="L31" s="99"/>
      <c r="M31" s="98">
        <f>IF(ISNUMBER(K31/G31),IF(NOT(K31/G31=0),K31/G31, " "), " ")</f>
        <v>2.159322033898305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1</v>
      </c>
      <c r="F32" s="84" t="s">
        <v>141</v>
      </c>
      <c r="G32" s="84">
        <v>6.27</v>
      </c>
      <c r="H32" s="98">
        <v>22.83</v>
      </c>
      <c r="I32" s="98">
        <v>22.83</v>
      </c>
      <c r="J32" s="84" t="s">
        <v>142</v>
      </c>
      <c r="K32" s="84">
        <v>23.31</v>
      </c>
      <c r="L32" s="99"/>
      <c r="M32" s="98">
        <f>IF(ISNUMBER(K32/G32),IF(NOT(K32/G32=0),K32/G32, " "), " ")</f>
        <v>3.7177033492822966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4</v>
      </c>
      <c r="F33" s="90" t="s">
        <v>146</v>
      </c>
      <c r="G33" s="90">
        <v>17.04</v>
      </c>
      <c r="H33" s="104">
        <v>13.42</v>
      </c>
      <c r="I33" s="104">
        <v>53.68</v>
      </c>
      <c r="J33" s="90" t="s">
        <v>147</v>
      </c>
      <c r="K33" s="90">
        <v>55.08</v>
      </c>
      <c r="L33" s="105"/>
      <c r="M33" s="104">
        <f>IF(ISNUMBER(K33/G33),IF(NOT(K33/G33=0),K33/G33, " "), " ")</f>
        <v>3.232394366197183</v>
      </c>
      <c r="N33" s="102" t="s">
        <v>148</v>
      </c>
    </row>
    <row r="34" spans="1:14" x14ac:dyDescent="0.25">
      <c r="A34" s="114" t="s">
        <v>100</v>
      </c>
      <c r="B34" s="115"/>
      <c r="C34" s="115"/>
      <c r="D34" s="115"/>
      <c r="E34" s="115"/>
      <c r="F34" s="115"/>
      <c r="G34" s="106">
        <v>182.94</v>
      </c>
      <c r="H34" s="107"/>
      <c r="I34" s="107"/>
      <c r="J34" s="107"/>
      <c r="K34" s="106">
        <v>1878.18</v>
      </c>
      <c r="L34" s="108"/>
      <c r="M34" s="106">
        <f t="shared" ref="M34:M43" ca="1" si="0">IF(ISNUMBER(INDIRECT("K" &amp; ROW())/INDIRECT("G" &amp; ROW())),INDIRECT("K" &amp; ROW())/INDIRECT("G" &amp; ROW()), " ")</f>
        <v>10.266644801574287</v>
      </c>
      <c r="N34" s="92" t="s">
        <v>149</v>
      </c>
    </row>
    <row r="35" spans="1:14" x14ac:dyDescent="0.25">
      <c r="A35" s="114" t="s">
        <v>103</v>
      </c>
      <c r="B35" s="115"/>
      <c r="C35" s="115"/>
      <c r="D35" s="115"/>
      <c r="E35" s="115"/>
      <c r="F35" s="115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14" t="s">
        <v>104</v>
      </c>
      <c r="B36" s="115"/>
      <c r="C36" s="115"/>
      <c r="D36" s="115"/>
      <c r="E36" s="115"/>
      <c r="F36" s="115"/>
      <c r="G36" s="106">
        <v>147.83000000000001</v>
      </c>
      <c r="H36" s="107"/>
      <c r="I36" s="107"/>
      <c r="J36" s="107"/>
      <c r="K36" s="106">
        <v>1774.3</v>
      </c>
      <c r="L36" s="108"/>
      <c r="M36" s="106">
        <f t="shared" ca="1" si="0"/>
        <v>12.002299939119258</v>
      </c>
      <c r="N36" s="92" t="s">
        <v>149</v>
      </c>
    </row>
    <row r="37" spans="1:14" x14ac:dyDescent="0.25">
      <c r="A37" s="114" t="s">
        <v>105</v>
      </c>
      <c r="B37" s="115"/>
      <c r="C37" s="115"/>
      <c r="D37" s="115"/>
      <c r="E37" s="115"/>
      <c r="F37" s="115"/>
      <c r="G37" s="106">
        <v>35.11</v>
      </c>
      <c r="H37" s="107"/>
      <c r="I37" s="107"/>
      <c r="J37" s="107"/>
      <c r="K37" s="106">
        <v>103.88</v>
      </c>
      <c r="L37" s="108"/>
      <c r="M37" s="106">
        <f t="shared" ca="1" si="0"/>
        <v>2.9587012247223012</v>
      </c>
      <c r="N37" s="92" t="s">
        <v>149</v>
      </c>
    </row>
    <row r="38" spans="1:14" x14ac:dyDescent="0.25">
      <c r="A38" s="112" t="s">
        <v>106</v>
      </c>
      <c r="B38" s="113"/>
      <c r="C38" s="113"/>
      <c r="D38" s="113"/>
      <c r="E38" s="113"/>
      <c r="F38" s="113"/>
      <c r="G38" s="109">
        <v>125.66</v>
      </c>
      <c r="H38" s="110"/>
      <c r="I38" s="110"/>
      <c r="J38" s="110"/>
      <c r="K38" s="109">
        <v>1508.16</v>
      </c>
      <c r="L38" s="111"/>
      <c r="M38" s="109">
        <f t="shared" ca="1" si="0"/>
        <v>12.001909915645394</v>
      </c>
      <c r="N38" s="93" t="s">
        <v>149</v>
      </c>
    </row>
    <row r="39" spans="1:14" x14ac:dyDescent="0.25">
      <c r="A39" s="112" t="s">
        <v>107</v>
      </c>
      <c r="B39" s="113"/>
      <c r="C39" s="113"/>
      <c r="D39" s="113"/>
      <c r="E39" s="113"/>
      <c r="F39" s="113"/>
      <c r="G39" s="109">
        <v>96.09</v>
      </c>
      <c r="H39" s="110"/>
      <c r="I39" s="110"/>
      <c r="J39" s="110"/>
      <c r="K39" s="109">
        <v>1153.3</v>
      </c>
      <c r="L39" s="111"/>
      <c r="M39" s="109">
        <f t="shared" ca="1" si="0"/>
        <v>12.002289520241439</v>
      </c>
      <c r="N39" s="93" t="s">
        <v>149</v>
      </c>
    </row>
    <row r="40" spans="1:14" x14ac:dyDescent="0.25">
      <c r="A40" s="112" t="s">
        <v>108</v>
      </c>
      <c r="B40" s="113"/>
      <c r="C40" s="113"/>
      <c r="D40" s="113"/>
      <c r="E40" s="113"/>
      <c r="F40" s="113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14" t="s">
        <v>109</v>
      </c>
      <c r="B41" s="115"/>
      <c r="C41" s="115"/>
      <c r="D41" s="115"/>
      <c r="E41" s="115"/>
      <c r="F41" s="115"/>
      <c r="G41" s="106">
        <v>404.69</v>
      </c>
      <c r="H41" s="107"/>
      <c r="I41" s="107"/>
      <c r="J41" s="107"/>
      <c r="K41" s="106">
        <v>4539.6400000000003</v>
      </c>
      <c r="L41" s="108"/>
      <c r="M41" s="106">
        <f t="shared" ca="1" si="0"/>
        <v>11.217573945489141</v>
      </c>
      <c r="N41" s="92" t="s">
        <v>149</v>
      </c>
    </row>
    <row r="42" spans="1:14" x14ac:dyDescent="0.25">
      <c r="A42" s="114" t="s">
        <v>110</v>
      </c>
      <c r="B42" s="115"/>
      <c r="C42" s="115"/>
      <c r="D42" s="115"/>
      <c r="E42" s="115"/>
      <c r="F42" s="115"/>
      <c r="G42" s="106">
        <v>404.69</v>
      </c>
      <c r="H42" s="107"/>
      <c r="I42" s="107"/>
      <c r="J42" s="107"/>
      <c r="K42" s="106">
        <v>4539.6400000000003</v>
      </c>
      <c r="L42" s="108"/>
      <c r="M42" s="106">
        <f t="shared" ca="1" si="0"/>
        <v>11.217573945489141</v>
      </c>
      <c r="N42" s="92" t="s">
        <v>149</v>
      </c>
    </row>
    <row r="43" spans="1:14" x14ac:dyDescent="0.25">
      <c r="A43" s="112" t="s">
        <v>111</v>
      </c>
      <c r="B43" s="113"/>
      <c r="C43" s="113"/>
      <c r="D43" s="113"/>
      <c r="E43" s="113"/>
      <c r="F43" s="113"/>
      <c r="G43" s="109">
        <v>404.69</v>
      </c>
      <c r="H43" s="110"/>
      <c r="I43" s="110"/>
      <c r="J43" s="110"/>
      <c r="K43" s="109">
        <v>4539.6400000000003</v>
      </c>
      <c r="L43" s="111"/>
      <c r="M43" s="109">
        <f t="shared" ca="1" si="0"/>
        <v>11.217573945489141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2015-12-08T10:56:45Z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