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1" i="16"/>
  <c r="M32" i="16"/>
  <c r="M33" i="16"/>
  <c r="M36" i="16"/>
  <c r="M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38" i="16"/>
  <c r="M42" i="16"/>
  <c r="M46" i="16"/>
  <c r="M39" i="16"/>
  <c r="M43" i="16"/>
  <c r="M47" i="16"/>
  <c r="M48" i="16"/>
  <c r="M41" i="16"/>
  <c r="M49" i="16"/>
  <c r="M40" i="16"/>
  <c r="M44" i="16"/>
  <c r="M4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<sst xmlns="http://schemas.openxmlformats.org/spreadsheetml/2006/main" count="249" uniqueCount="164">
  <si>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</si>
  <si>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</si>
  <si>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</si>
  <si>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</si>
  <si>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</si>
  <si>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</si>
  <si>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</si>
  <si>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</si>
  <si>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</si>
  <si>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</si>
  <si>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</si>
  <si>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</si>
  <si>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</si>
  <si>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</si>
  <si>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</si>
  <si>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</si>
  <si>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</si>
  <si>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</si>
  <si>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</si>
  <si>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</si>
  <si>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</si>
  <si>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</si>
  <si>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</si>
  <si>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</si>
  <si>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</si>
  <si>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</si>
  <si>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</si>
  <si>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</si>
  <si>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</si>
  <si>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</si>
  <si>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</si>
  <si>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</si>
  <si>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</si>
  <si>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</si>
  <si>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</si>
  <si>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</si>
  <si>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</si>
  <si>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</si>
  <si>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</si>
  <si>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</si>
  <si>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</si>
  <si>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</si>
  <si>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</si>
  <si>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</si>
  <si>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</si>
  <si>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</si>
  <si>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</si>
  <si>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</si>
  <si>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</si>
  <si>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</si>
  <si>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</si>
  <si>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</si>
  <si>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</si>
  <si>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</si>
  <si>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</si>
  <si>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</si>
  <si>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</si>
  <si>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</si>
  <si>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</si>
  <si>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</si>
  <si>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</si>
  <si>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</si>
  <si>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</si>
  <si>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</si>
  <si>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</si>
  <si>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</si>
  <si>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</si>
  <si>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</si>
  <si>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</si>
  <si>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</si>
  <si>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Октябрьская 21</t>
  </si>
  <si>
    <t>Сдал:  _________________ //</t>
  </si>
  <si>
    <t>Принял:  _________________ //</t>
  </si>
  <si>
    <t>Раздел 1. МАЙ</t>
  </si>
  <si>
    <t>кв.4</t>
  </si>
  <si>
    <t>ТЕРр65-10-1
Очистка канализационной сети: внутренней
100 м трубопровода
НР 88%=103%*0.85 от ФОТ
СП 48%=60%*0.8 от ФОТ</t>
  </si>
  <si>
    <t>0,062
88
48</t>
  </si>
  <si>
    <t>332,63
_____
174,41</t>
  </si>
  <si>
    <t>32
22
13</t>
  </si>
  <si>
    <t>21
_____
11</t>
  </si>
  <si>
    <t>292
218
119</t>
  </si>
  <si>
    <t>248
_____
44</t>
  </si>
  <si>
    <t>Р</t>
  </si>
  <si>
    <t>Раздел 2. СЕНТЯБРЬ</t>
  </si>
  <si>
    <t>подъезд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</si>
  <si>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</si>
  <si>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</si>
  <si>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</si>
  <si>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</si>
  <si>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</si>
  <si>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</si>
  <si>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</si>
  <si>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</si>
  <si>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>2
88
48</t>
  </si>
  <si>
    <t xml:space="preserve">
_____
43,5</t>
  </si>
  <si>
    <t xml:space="preserve">
_____
87</t>
  </si>
  <si>
    <t xml:space="preserve">
_____
253</t>
  </si>
  <si>
    <t>М</t>
  </si>
  <si>
    <t>0,05
88
48</t>
  </si>
  <si>
    <t>25
18
10</t>
  </si>
  <si>
    <t>17
_____
8</t>
  </si>
  <si>
    <t>235
176
96</t>
  </si>
  <si>
    <t>200
_____
35</t>
  </si>
  <si>
    <t>Итого прямые затраты по акту</t>
  </si>
  <si>
    <t>57
_____
107</t>
  </si>
  <si>
    <t>671
_____
338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</si>
  <si>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</si>
  <si>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</si>
  <si>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</si>
  <si>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</si>
  <si>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</si>
  <si>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</si>
  <si>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</si>
  <si>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</si>
  <si>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</si>
  <si>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</si>
  <si>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</si>
  <si>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</si>
  <si>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</si>
  <si>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</si>
  <si>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</si>
  <si>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</si>
  <si>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</si>
  <si>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</si>
  <si>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</si>
  <si>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</si>
  <si>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</si>
  <si>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</si>
  <si>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</si>
  <si>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</si>
  <si>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</si>
  <si>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</si>
  <si>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</si>
  <si>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</si>
  <si>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</si>
  <si>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</si>
  <si>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</si>
  <si>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</si>
  <si>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</si>
  <si>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</si>
  <si>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</si>
  <si>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</si>
  <si>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</si>
  <si>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</si>
  <si>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57244,74
</t>
  </si>
  <si>
    <t>К=1,1 МТРиЭ ЧО, Пост.от 14.05.2015 г. №19/1</t>
  </si>
  <si>
    <t>411-0001</t>
  </si>
  <si>
    <t>Вода</t>
  </si>
  <si>
    <t xml:space="preserve">м3
</t>
  </si>
  <si>
    <t xml:space="preserve">3,11
</t>
  </si>
  <si>
    <t xml:space="preserve">22,77
</t>
  </si>
  <si>
    <t>Среднее (26.01.015, 26.01.017)</t>
  </si>
  <si>
    <t>ТСЦ-302-1832</t>
  </si>
  <si>
    <t>Кран шаровой муфтовый 11Б27П1, диаметром: 20 мм</t>
  </si>
  <si>
    <t xml:space="preserve">шт.
</t>
  </si>
  <si>
    <t xml:space="preserve">43,5
</t>
  </si>
  <si>
    <t xml:space="preserve">126,45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</si>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</sst>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9" workbookViewId="0">
      <selection activeCell="A56" sqref="A56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5.23</v>
      </c>
      <c r="X14" s="27">
        <v>5.23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279/1000</f>
        <v>0.27900000000000003</v>
      </c>
      <c r="I27" s="85"/>
      <c r="J27" s="35" t="s">
        <v>6</v>
      </c>
      <c r="K27" s="86">
        <f>2009.9/1000</f>
        <v>2.0099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5.2300000000000003E-3</v>
      </c>
      <c r="I30" s="85"/>
      <c r="J30" s="35" t="s">
        <v>8</v>
      </c>
      <c r="K30" s="86">
        <f>(X14+X15)/1000</f>
        <v>5.2300000000000003E-3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57</v>
      </c>
      <c r="Z30" s="71">
        <v>59</v>
      </c>
      <c r="AA30" s="71">
        <v>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57/1000</f>
        <v>5.7000000000000002E-2</v>
      </c>
      <c r="I31" s="85"/>
      <c r="J31" s="35" t="s">
        <v>6</v>
      </c>
      <c r="K31" s="86">
        <f>671/1000</f>
        <v>0.67100000000000004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671</v>
      </c>
      <c r="Z31" s="72">
        <v>590</v>
      </c>
      <c r="AA31" s="72">
        <v>322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508.07</v>
      </c>
      <c r="F42" s="143" t="s">
        <v>77</v>
      </c>
      <c r="G42" s="142">
        <v>1.03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2</v>
      </c>
      <c r="C45" s="134" t="s">
        <v>85</v>
      </c>
      <c r="D45" s="135" t="s">
        <v>86</v>
      </c>
      <c r="E45" s="136">
        <v>1010.59</v>
      </c>
      <c r="F45" s="137" t="s">
        <v>87</v>
      </c>
      <c r="G45" s="136">
        <v>5.16</v>
      </c>
      <c r="H45" s="136" t="s">
        <v>88</v>
      </c>
      <c r="I45" s="136" t="s">
        <v>89</v>
      </c>
      <c r="J45" s="136"/>
      <c r="K45" s="136" t="s">
        <v>90</v>
      </c>
      <c r="L45" s="137" t="s">
        <v>91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45.6" x14ac:dyDescent="0.25">
      <c r="A46" s="132">
        <v>3</v>
      </c>
      <c r="B46" s="133">
        <v>3</v>
      </c>
      <c r="C46" s="134" t="s">
        <v>92</v>
      </c>
      <c r="D46" s="135" t="s">
        <v>93</v>
      </c>
      <c r="E46" s="136">
        <v>43.5</v>
      </c>
      <c r="F46" s="137" t="s">
        <v>94</v>
      </c>
      <c r="G46" s="136"/>
      <c r="H46" s="136">
        <v>87</v>
      </c>
      <c r="I46" s="136" t="s">
        <v>95</v>
      </c>
      <c r="J46" s="136"/>
      <c r="K46" s="136">
        <v>253</v>
      </c>
      <c r="L46" s="137" t="s">
        <v>96</v>
      </c>
      <c r="M46" s="137"/>
      <c r="N46" s="137" t="s">
        <v>97</v>
      </c>
      <c r="O46" s="137"/>
      <c r="P46" s="137"/>
      <c r="Q46" s="137"/>
      <c r="R46" s="137"/>
      <c r="S46" s="137"/>
      <c r="T46" s="137"/>
      <c r="U46" s="137"/>
      <c r="V46" s="137"/>
    </row>
    <row r="47" spans="1:22" ht="57" x14ac:dyDescent="0.25">
      <c r="A47" s="138">
        <v>4</v>
      </c>
      <c r="B47" s="139">
        <v>4</v>
      </c>
      <c r="C47" s="140" t="s">
        <v>75</v>
      </c>
      <c r="D47" s="141" t="s">
        <v>98</v>
      </c>
      <c r="E47" s="142">
        <v>508.07</v>
      </c>
      <c r="F47" s="143" t="s">
        <v>77</v>
      </c>
      <c r="G47" s="142">
        <v>1.03</v>
      </c>
      <c r="H47" s="142" t="s">
        <v>99</v>
      </c>
      <c r="I47" s="142" t="s">
        <v>100</v>
      </c>
      <c r="J47" s="142"/>
      <c r="K47" s="142" t="s">
        <v>101</v>
      </c>
      <c r="L47" s="143" t="s">
        <v>102</v>
      </c>
      <c r="M47" s="143"/>
      <c r="N47" s="143" t="s">
        <v>82</v>
      </c>
      <c r="O47" s="143"/>
      <c r="P47" s="143"/>
      <c r="Q47" s="143"/>
      <c r="R47" s="143"/>
      <c r="S47" s="143"/>
      <c r="T47" s="143"/>
      <c r="U47" s="143"/>
      <c r="V47" s="143"/>
    </row>
    <row r="48" spans="1:22" ht="34.200000000000003" x14ac:dyDescent="0.25">
      <c r="A48" s="144" t="s">
        <v>103</v>
      </c>
      <c r="B48" s="145"/>
      <c r="C48" s="145"/>
      <c r="D48" s="145"/>
      <c r="E48" s="145"/>
      <c r="F48" s="145"/>
      <c r="G48" s="145"/>
      <c r="H48" s="146">
        <v>164</v>
      </c>
      <c r="I48" s="146" t="s">
        <v>104</v>
      </c>
      <c r="J48" s="146"/>
      <c r="K48" s="146">
        <v>1010</v>
      </c>
      <c r="L48" s="146" t="s">
        <v>105</v>
      </c>
      <c r="M48" s="146"/>
      <c r="N48" s="146"/>
      <c r="O48" s="146"/>
      <c r="P48" s="146"/>
      <c r="Q48" s="146"/>
      <c r="R48" s="146"/>
      <c r="S48" s="146"/>
      <c r="T48" s="146"/>
      <c r="U48" s="146"/>
      <c r="V48" s="146">
        <v>1</v>
      </c>
    </row>
    <row r="49" spans="1:22" x14ac:dyDescent="0.25">
      <c r="A49" s="144" t="s">
        <v>106</v>
      </c>
      <c r="B49" s="145"/>
      <c r="C49" s="145"/>
      <c r="D49" s="145"/>
      <c r="E49" s="145"/>
      <c r="F49" s="145"/>
      <c r="G49" s="145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107</v>
      </c>
      <c r="B50" s="145"/>
      <c r="C50" s="145"/>
      <c r="D50" s="145"/>
      <c r="E50" s="145"/>
      <c r="F50" s="145"/>
      <c r="G50" s="145"/>
      <c r="H50" s="146">
        <v>57</v>
      </c>
      <c r="I50" s="146"/>
      <c r="J50" s="146"/>
      <c r="K50" s="146">
        <v>671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108</v>
      </c>
      <c r="B51" s="145"/>
      <c r="C51" s="145"/>
      <c r="D51" s="145"/>
      <c r="E51" s="145"/>
      <c r="F51" s="145"/>
      <c r="G51" s="145"/>
      <c r="H51" s="146">
        <v>107</v>
      </c>
      <c r="I51" s="146"/>
      <c r="J51" s="146"/>
      <c r="K51" s="146">
        <v>338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109</v>
      </c>
      <c r="B52" s="145"/>
      <c r="C52" s="145"/>
      <c r="D52" s="145"/>
      <c r="E52" s="145"/>
      <c r="F52" s="145"/>
      <c r="G52" s="145"/>
      <c r="H52" s="146">
        <v>0</v>
      </c>
      <c r="I52" s="146"/>
      <c r="J52" s="146"/>
      <c r="K52" s="146">
        <v>1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7" t="s">
        <v>110</v>
      </c>
      <c r="B53" s="148"/>
      <c r="C53" s="148"/>
      <c r="D53" s="148"/>
      <c r="E53" s="148"/>
      <c r="F53" s="148"/>
      <c r="G53" s="148"/>
      <c r="H53" s="149">
        <v>59</v>
      </c>
      <c r="I53" s="149"/>
      <c r="J53" s="149"/>
      <c r="K53" s="149">
        <v>590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111</v>
      </c>
      <c r="B54" s="148"/>
      <c r="C54" s="148"/>
      <c r="D54" s="148"/>
      <c r="E54" s="148"/>
      <c r="F54" s="148"/>
      <c r="G54" s="148"/>
      <c r="H54" s="149">
        <v>34</v>
      </c>
      <c r="I54" s="149"/>
      <c r="J54" s="149"/>
      <c r="K54" s="149">
        <v>322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112</v>
      </c>
      <c r="B55" s="148"/>
      <c r="C55" s="148"/>
      <c r="D55" s="148"/>
      <c r="E55" s="148"/>
      <c r="F55" s="148"/>
      <c r="G55" s="148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ht="30" hidden="1" customHeight="1" x14ac:dyDescent="0.25">
      <c r="A56" s="144" t="s">
        <v>113</v>
      </c>
      <c r="B56" s="145"/>
      <c r="C56" s="145"/>
      <c r="D56" s="145"/>
      <c r="E56" s="145"/>
      <c r="F56" s="145"/>
      <c r="G56" s="145"/>
      <c r="H56" s="146">
        <v>257</v>
      </c>
      <c r="I56" s="146"/>
      <c r="J56" s="146"/>
      <c r="K56" s="146">
        <v>1922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114</v>
      </c>
      <c r="B57" s="145"/>
      <c r="C57" s="145"/>
      <c r="D57" s="145"/>
      <c r="E57" s="145"/>
      <c r="F57" s="145"/>
      <c r="G57" s="145"/>
      <c r="H57" s="146">
        <v>257</v>
      </c>
      <c r="I57" s="146"/>
      <c r="J57" s="146"/>
      <c r="K57" s="146">
        <v>1922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115</v>
      </c>
      <c r="B58" s="145"/>
      <c r="C58" s="145"/>
      <c r="D58" s="145"/>
      <c r="E58" s="145"/>
      <c r="F58" s="145"/>
      <c r="G58" s="145"/>
      <c r="H58" s="146">
        <v>22</v>
      </c>
      <c r="I58" s="146"/>
      <c r="J58" s="146"/>
      <c r="K58" s="146">
        <v>87.9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116</v>
      </c>
      <c r="B59" s="148"/>
      <c r="C59" s="148"/>
      <c r="D59" s="148"/>
      <c r="E59" s="148"/>
      <c r="F59" s="148"/>
      <c r="G59" s="148"/>
      <c r="H59" s="149">
        <v>279</v>
      </c>
      <c r="I59" s="149"/>
      <c r="J59" s="149"/>
      <c r="K59" s="149">
        <v>2009.9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64</v>
      </c>
      <c r="D61" s="48"/>
      <c r="E61" s="48"/>
      <c r="F61" s="48"/>
      <c r="G61" s="48"/>
      <c r="H61" s="74">
        <f>IF(ISBLANK(Y30),"",ROUND(Z30/Y30,2)*100)</f>
        <v>104</v>
      </c>
      <c r="I61" s="48"/>
      <c r="J61" s="48"/>
      <c r="K61" s="74">
        <f>IF(ISBLANK(Y31),"",ROUND(Z31/Y31,2)*100)</f>
        <v>88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65</v>
      </c>
      <c r="D62" s="48"/>
      <c r="E62" s="48"/>
      <c r="F62" s="48"/>
      <c r="G62" s="48"/>
      <c r="H62" s="45">
        <f>IF(ISBLANK(Y30),"",ROUND(AA30/Y30,2)*100)</f>
        <v>60</v>
      </c>
      <c r="I62" s="48"/>
      <c r="J62" s="48"/>
      <c r="K62" s="45">
        <f>IF(ISBLANK(Y31),"",ROUND(AA31/Y31,2)*100)</f>
        <v>48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8">
    <mergeCell ref="A56:G56"/>
    <mergeCell ref="A57:G57"/>
    <mergeCell ref="A58:G58"/>
    <mergeCell ref="A59:G59"/>
    <mergeCell ref="A50:G50"/>
    <mergeCell ref="A51:G51"/>
    <mergeCell ref="A52:G52"/>
    <mergeCell ref="A53:G53"/>
    <mergeCell ref="A54:G54"/>
    <mergeCell ref="A55:G55"/>
    <mergeCell ref="A40:V40"/>
    <mergeCell ref="A41:V41"/>
    <mergeCell ref="A43:V43"/>
    <mergeCell ref="A44:V44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279/1000</f>
        <v>0.27900000000000003</v>
      </c>
      <c r="H11" s="85"/>
      <c r="I11" s="55" t="s">
        <v>6</v>
      </c>
      <c r="J11" s="86">
        <f>2009.9/1000</f>
        <v>2.0099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5.2300000000000003E-3</v>
      </c>
      <c r="H14" s="85"/>
      <c r="I14" s="55" t="s">
        <v>8</v>
      </c>
      <c r="J14" s="86">
        <f>(P14+P15)/1000</f>
        <v>5.2300000000000003E-3</v>
      </c>
      <c r="K14" s="87"/>
      <c r="L14" s="58">
        <v>57</v>
      </c>
      <c r="M14" s="35" t="s">
        <v>8</v>
      </c>
      <c r="N14" s="57"/>
      <c r="O14" s="26">
        <v>5.23</v>
      </c>
      <c r="P14" s="27">
        <v>5.23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57/1000</f>
        <v>5.7000000000000002E-2</v>
      </c>
      <c r="H15" s="117"/>
      <c r="I15" s="55" t="s">
        <v>6</v>
      </c>
      <c r="J15" s="86">
        <f>671/1000</f>
        <v>0.67100000000000004</v>
      </c>
      <c r="K15" s="87"/>
      <c r="L15" s="59">
        <v>671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119</v>
      </c>
      <c r="C26" s="134" t="s">
        <v>120</v>
      </c>
      <c r="D26" s="154" t="s">
        <v>121</v>
      </c>
      <c r="E26" s="155">
        <v>3.61</v>
      </c>
      <c r="F26" s="136" t="s">
        <v>122</v>
      </c>
      <c r="G26" s="136">
        <v>37.29</v>
      </c>
      <c r="H26" s="156"/>
      <c r="I26" s="156"/>
      <c r="J26" s="136" t="s">
        <v>123</v>
      </c>
      <c r="K26" s="136">
        <v>447.82</v>
      </c>
      <c r="L26" s="157"/>
      <c r="M26" s="156">
        <f>IF(ISNUMBER(K26/G26),IF(NOT(K26/G26=0),K26/G26, " "), " ")</f>
        <v>12.009117725931885</v>
      </c>
      <c r="N26" s="154"/>
    </row>
    <row r="27" spans="1:23" s="29" customFormat="1" ht="22.8" x14ac:dyDescent="0.25">
      <c r="A27" s="152">
        <v>2</v>
      </c>
      <c r="B27" s="153" t="s">
        <v>124</v>
      </c>
      <c r="C27" s="134" t="s">
        <v>125</v>
      </c>
      <c r="D27" s="154" t="s">
        <v>121</v>
      </c>
      <c r="E27" s="155">
        <v>1.62</v>
      </c>
      <c r="F27" s="136" t="s">
        <v>126</v>
      </c>
      <c r="G27" s="136">
        <v>18.579999999999998</v>
      </c>
      <c r="H27" s="156"/>
      <c r="I27" s="156"/>
      <c r="J27" s="136" t="s">
        <v>127</v>
      </c>
      <c r="K27" s="136">
        <v>222.94</v>
      </c>
      <c r="L27" s="157"/>
      <c r="M27" s="156">
        <f>IF(ISNUMBER(K27/G27),IF(NOT(K27/G27=0),K27/G27, " "), " ")</f>
        <v>11.998923573735199</v>
      </c>
      <c r="N27" s="154"/>
    </row>
    <row r="28" spans="1:23" s="29" customFormat="1" ht="19.350000000000001" customHeight="1" x14ac:dyDescent="0.25">
      <c r="A28" s="128" t="s">
        <v>128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52">
        <v>3</v>
      </c>
      <c r="B29" s="153" t="s">
        <v>129</v>
      </c>
      <c r="C29" s="134" t="s">
        <v>130</v>
      </c>
      <c r="D29" s="154" t="s">
        <v>131</v>
      </c>
      <c r="E29" s="155">
        <v>1.4E-2</v>
      </c>
      <c r="F29" s="136" t="s">
        <v>132</v>
      </c>
      <c r="G29" s="136">
        <v>0.59</v>
      </c>
      <c r="H29" s="156">
        <v>228.81</v>
      </c>
      <c r="I29" s="156">
        <v>3.2</v>
      </c>
      <c r="J29" s="136" t="s">
        <v>133</v>
      </c>
      <c r="K29" s="136">
        <v>3.27</v>
      </c>
      <c r="L29" s="157"/>
      <c r="M29" s="156">
        <f>IF(ISNUMBER(K29/G29),IF(NOT(K29/G29=0),K29/G29, " "), " ")</f>
        <v>5.5423728813559325</v>
      </c>
      <c r="N29" s="154" t="s">
        <v>134</v>
      </c>
    </row>
    <row r="30" spans="1:23" ht="45.6" x14ac:dyDescent="0.25">
      <c r="A30" s="152">
        <v>4</v>
      </c>
      <c r="B30" s="153" t="s">
        <v>135</v>
      </c>
      <c r="C30" s="134" t="s">
        <v>136</v>
      </c>
      <c r="D30" s="154" t="s">
        <v>131</v>
      </c>
      <c r="E30" s="155">
        <v>0.224</v>
      </c>
      <c r="F30" s="136" t="s">
        <v>137</v>
      </c>
      <c r="G30" s="136">
        <v>5.1100000000000003</v>
      </c>
      <c r="H30" s="156">
        <v>119.32</v>
      </c>
      <c r="I30" s="156">
        <v>26.73</v>
      </c>
      <c r="J30" s="136" t="s">
        <v>138</v>
      </c>
      <c r="K30" s="136">
        <v>27.33</v>
      </c>
      <c r="L30" s="157"/>
      <c r="M30" s="156">
        <f>IF(ISNUMBER(K30/G30),IF(NOT(K30/G30=0),K30/G30, " "), " ")</f>
        <v>5.3483365949119364</v>
      </c>
      <c r="N30" s="154" t="s">
        <v>139</v>
      </c>
    </row>
    <row r="31" spans="1:23" ht="34.200000000000003" x14ac:dyDescent="0.25">
      <c r="A31" s="152">
        <v>5</v>
      </c>
      <c r="B31" s="153" t="s">
        <v>140</v>
      </c>
      <c r="C31" s="134" t="s">
        <v>141</v>
      </c>
      <c r="D31" s="154" t="s">
        <v>142</v>
      </c>
      <c r="E31" s="155">
        <v>5.9999999999999995E-4</v>
      </c>
      <c r="F31" s="136" t="s">
        <v>143</v>
      </c>
      <c r="G31" s="136">
        <v>12.54</v>
      </c>
      <c r="H31" s="156">
        <v>55802.95</v>
      </c>
      <c r="I31" s="156">
        <v>33.479999999999997</v>
      </c>
      <c r="J31" s="136" t="s">
        <v>144</v>
      </c>
      <c r="K31" s="136">
        <v>34.340000000000003</v>
      </c>
      <c r="L31" s="157"/>
      <c r="M31" s="156">
        <f>IF(ISNUMBER(K31/G31),IF(NOT(K31/G31=0),K31/G31, " "), " ")</f>
        <v>2.7384370015948969</v>
      </c>
      <c r="N31" s="154" t="s">
        <v>145</v>
      </c>
    </row>
    <row r="32" spans="1:23" ht="34.200000000000003" x14ac:dyDescent="0.25">
      <c r="A32" s="152">
        <v>6</v>
      </c>
      <c r="B32" s="153" t="s">
        <v>146</v>
      </c>
      <c r="C32" s="134" t="s">
        <v>147</v>
      </c>
      <c r="D32" s="154" t="s">
        <v>148</v>
      </c>
      <c r="E32" s="155">
        <v>0.87360000000000004</v>
      </c>
      <c r="F32" s="136" t="s">
        <v>149</v>
      </c>
      <c r="G32" s="136">
        <v>2.71</v>
      </c>
      <c r="H32" s="156">
        <v>22.32</v>
      </c>
      <c r="I32" s="156">
        <v>19.489999999999998</v>
      </c>
      <c r="J32" s="136" t="s">
        <v>150</v>
      </c>
      <c r="K32" s="136">
        <v>19.89</v>
      </c>
      <c r="L32" s="157"/>
      <c r="M32" s="156">
        <f>IF(ISNUMBER(K32/G32),IF(NOT(K32/G32=0),K32/G32, " "), " ")</f>
        <v>7.3394833948339491</v>
      </c>
      <c r="N32" s="154" t="s">
        <v>151</v>
      </c>
    </row>
    <row r="33" spans="1:14" ht="22.8" x14ac:dyDescent="0.25">
      <c r="A33" s="152">
        <v>7</v>
      </c>
      <c r="B33" s="153" t="s">
        <v>152</v>
      </c>
      <c r="C33" s="134" t="s">
        <v>153</v>
      </c>
      <c r="D33" s="154" t="s">
        <v>154</v>
      </c>
      <c r="E33" s="155">
        <v>2</v>
      </c>
      <c r="F33" s="136" t="s">
        <v>155</v>
      </c>
      <c r="G33" s="136">
        <v>87</v>
      </c>
      <c r="H33" s="156"/>
      <c r="I33" s="156"/>
      <c r="J33" s="136" t="s">
        <v>156</v>
      </c>
      <c r="K33" s="136">
        <v>252.9</v>
      </c>
      <c r="L33" s="157"/>
      <c r="M33" s="156">
        <f>IF(ISNUMBER(K33/G33),IF(NOT(K33/G33=0),K33/G33, " "), " ")</f>
        <v>2.9068965517241381</v>
      </c>
      <c r="N33" s="154"/>
    </row>
    <row r="34" spans="1:14" ht="19.350000000000001" customHeight="1" x14ac:dyDescent="0.25">
      <c r="A34" s="150" t="s">
        <v>157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</row>
    <row r="35" spans="1:14" ht="19.350000000000001" customHeight="1" x14ac:dyDescent="0.25">
      <c r="A35" s="128" t="s">
        <v>128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8</v>
      </c>
      <c r="B36" s="153" t="s">
        <v>158</v>
      </c>
      <c r="C36" s="134" t="s">
        <v>159</v>
      </c>
      <c r="D36" s="154" t="s">
        <v>154</v>
      </c>
      <c r="E36" s="155">
        <v>2</v>
      </c>
      <c r="F36" s="136" t="s">
        <v>160</v>
      </c>
      <c r="G36" s="136"/>
      <c r="H36" s="156"/>
      <c r="I36" s="156"/>
      <c r="J36" s="136" t="s">
        <v>160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22.8" x14ac:dyDescent="0.25">
      <c r="A37" s="158">
        <v>9</v>
      </c>
      <c r="B37" s="159" t="s">
        <v>161</v>
      </c>
      <c r="C37" s="140" t="s">
        <v>162</v>
      </c>
      <c r="D37" s="160" t="s">
        <v>142</v>
      </c>
      <c r="E37" s="161">
        <v>8.0000000000000004E-4</v>
      </c>
      <c r="F37" s="142" t="s">
        <v>160</v>
      </c>
      <c r="G37" s="142"/>
      <c r="H37" s="162"/>
      <c r="I37" s="162"/>
      <c r="J37" s="142" t="s">
        <v>160</v>
      </c>
      <c r="K37" s="142"/>
      <c r="L37" s="163"/>
      <c r="M37" s="162" t="str">
        <f>IF(ISNUMBER(K37/G37),IF(NOT(K37/G37=0),K37/G37, " "), " ")</f>
        <v xml:space="preserve"> </v>
      </c>
      <c r="N37" s="160"/>
    </row>
    <row r="38" spans="1:14" x14ac:dyDescent="0.25">
      <c r="A38" s="144" t="s">
        <v>103</v>
      </c>
      <c r="B38" s="145"/>
      <c r="C38" s="145"/>
      <c r="D38" s="145"/>
      <c r="E38" s="145"/>
      <c r="F38" s="145"/>
      <c r="G38" s="164">
        <v>164</v>
      </c>
      <c r="H38" s="165"/>
      <c r="I38" s="165"/>
      <c r="J38" s="165"/>
      <c r="K38" s="164">
        <v>1010</v>
      </c>
      <c r="L38" s="166"/>
      <c r="M38" s="164">
        <f ca="1">IF(ISNUMBER(INDIRECT("K" &amp; ROW())/INDIRECT("G" &amp; ROW())),INDIRECT("K" &amp; ROW())/INDIRECT("G" &amp; ROW()), " ")</f>
        <v>6.1585365853658534</v>
      </c>
      <c r="N38" s="146" t="s">
        <v>163</v>
      </c>
    </row>
    <row r="39" spans="1:14" x14ac:dyDescent="0.25">
      <c r="A39" s="144" t="s">
        <v>106</v>
      </c>
      <c r="B39" s="145"/>
      <c r="C39" s="145"/>
      <c r="D39" s="145"/>
      <c r="E39" s="145"/>
      <c r="F39" s="145"/>
      <c r="G39" s="164"/>
      <c r="H39" s="165"/>
      <c r="I39" s="165"/>
      <c r="J39" s="165"/>
      <c r="K39" s="164"/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163</v>
      </c>
    </row>
    <row r="40" spans="1:14" x14ac:dyDescent="0.25">
      <c r="A40" s="144" t="s">
        <v>107</v>
      </c>
      <c r="B40" s="145"/>
      <c r="C40" s="145"/>
      <c r="D40" s="145"/>
      <c r="E40" s="145"/>
      <c r="F40" s="145"/>
      <c r="G40" s="164">
        <v>57</v>
      </c>
      <c r="H40" s="165"/>
      <c r="I40" s="165"/>
      <c r="J40" s="165"/>
      <c r="K40" s="164">
        <v>671</v>
      </c>
      <c r="L40" s="166"/>
      <c r="M40" s="164">
        <f ca="1">IF(ISNUMBER(INDIRECT("K" &amp; ROW())/INDIRECT("G" &amp; ROW())),INDIRECT("K" &amp; ROW())/INDIRECT("G" &amp; ROW()), " ")</f>
        <v>11.771929824561404</v>
      </c>
      <c r="N40" s="146" t="s">
        <v>163</v>
      </c>
    </row>
    <row r="41" spans="1:14" x14ac:dyDescent="0.25">
      <c r="A41" s="144" t="s">
        <v>108</v>
      </c>
      <c r="B41" s="145"/>
      <c r="C41" s="145"/>
      <c r="D41" s="145"/>
      <c r="E41" s="145"/>
      <c r="F41" s="145"/>
      <c r="G41" s="164">
        <v>107</v>
      </c>
      <c r="H41" s="165"/>
      <c r="I41" s="165"/>
      <c r="J41" s="165"/>
      <c r="K41" s="164">
        <v>338</v>
      </c>
      <c r="L41" s="166"/>
      <c r="M41" s="164">
        <f ca="1">IF(ISNUMBER(INDIRECT("K" &amp; ROW())/INDIRECT("G" &amp; ROW())),INDIRECT("K" &amp; ROW())/INDIRECT("G" &amp; ROW()), " ")</f>
        <v>3.1588785046728973</v>
      </c>
      <c r="N41" s="146" t="s">
        <v>163</v>
      </c>
    </row>
    <row r="42" spans="1:14" x14ac:dyDescent="0.25">
      <c r="A42" s="144" t="s">
        <v>109</v>
      </c>
      <c r="B42" s="145"/>
      <c r="C42" s="145"/>
      <c r="D42" s="145"/>
      <c r="E42" s="145"/>
      <c r="F42" s="145"/>
      <c r="G42" s="164">
        <v>0</v>
      </c>
      <c r="H42" s="165"/>
      <c r="I42" s="165"/>
      <c r="J42" s="165"/>
      <c r="K42" s="164">
        <v>1</v>
      </c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163</v>
      </c>
    </row>
    <row r="43" spans="1:14" x14ac:dyDescent="0.25">
      <c r="A43" s="147" t="s">
        <v>110</v>
      </c>
      <c r="B43" s="148"/>
      <c r="C43" s="148"/>
      <c r="D43" s="148"/>
      <c r="E43" s="148"/>
      <c r="F43" s="148"/>
      <c r="G43" s="167">
        <v>59</v>
      </c>
      <c r="H43" s="168"/>
      <c r="I43" s="168"/>
      <c r="J43" s="168"/>
      <c r="K43" s="167">
        <v>590</v>
      </c>
      <c r="L43" s="169"/>
      <c r="M43" s="167">
        <f ca="1">IF(ISNUMBER(INDIRECT("K" &amp; ROW())/INDIRECT("G" &amp; ROW())),INDIRECT("K" &amp; ROW())/INDIRECT("G" &amp; ROW()), " ")</f>
        <v>10</v>
      </c>
      <c r="N43" s="149" t="s">
        <v>163</v>
      </c>
    </row>
    <row r="44" spans="1:14" x14ac:dyDescent="0.25">
      <c r="A44" s="147" t="s">
        <v>111</v>
      </c>
      <c r="B44" s="148"/>
      <c r="C44" s="148"/>
      <c r="D44" s="148"/>
      <c r="E44" s="148"/>
      <c r="F44" s="148"/>
      <c r="G44" s="167">
        <v>34</v>
      </c>
      <c r="H44" s="168"/>
      <c r="I44" s="168"/>
      <c r="J44" s="168"/>
      <c r="K44" s="167">
        <v>322</v>
      </c>
      <c r="L44" s="169"/>
      <c r="M44" s="167">
        <f ca="1">IF(ISNUMBER(INDIRECT("K" &amp; ROW())/INDIRECT("G" &amp; ROW())),INDIRECT("K" &amp; ROW())/INDIRECT("G" &amp; ROW()), " ")</f>
        <v>9.4705882352941178</v>
      </c>
      <c r="N44" s="149" t="s">
        <v>163</v>
      </c>
    </row>
    <row r="45" spans="1:14" x14ac:dyDescent="0.25">
      <c r="A45" s="147" t="s">
        <v>112</v>
      </c>
      <c r="B45" s="148"/>
      <c r="C45" s="148"/>
      <c r="D45" s="148"/>
      <c r="E45" s="148"/>
      <c r="F45" s="148"/>
      <c r="G45" s="167"/>
      <c r="H45" s="168"/>
      <c r="I45" s="168"/>
      <c r="J45" s="168"/>
      <c r="K45" s="167"/>
      <c r="L45" s="169"/>
      <c r="M45" s="167" t="str">
        <f ca="1">IF(ISNUMBER(INDIRECT("K" &amp; ROW())/INDIRECT("G" &amp; ROW())),INDIRECT("K" &amp; ROW())/INDIRECT("G" &amp; ROW()), " ")</f>
        <v xml:space="preserve"> </v>
      </c>
      <c r="N45" s="149" t="s">
        <v>163</v>
      </c>
    </row>
    <row r="46" spans="1:14" ht="30" customHeight="1" x14ac:dyDescent="0.25">
      <c r="A46" s="144" t="s">
        <v>113</v>
      </c>
      <c r="B46" s="145"/>
      <c r="C46" s="145"/>
      <c r="D46" s="145"/>
      <c r="E46" s="145"/>
      <c r="F46" s="145"/>
      <c r="G46" s="164">
        <v>257</v>
      </c>
      <c r="H46" s="165"/>
      <c r="I46" s="165"/>
      <c r="J46" s="165"/>
      <c r="K46" s="164">
        <v>1922</v>
      </c>
      <c r="L46" s="166"/>
      <c r="M46" s="164">
        <f ca="1">IF(ISNUMBER(INDIRECT("K" &amp; ROW())/INDIRECT("G" &amp; ROW())),INDIRECT("K" &amp; ROW())/INDIRECT("G" &amp; ROW()), " ")</f>
        <v>7.4785992217898833</v>
      </c>
      <c r="N46" s="146" t="s">
        <v>163</v>
      </c>
    </row>
    <row r="47" spans="1:14" x14ac:dyDescent="0.25">
      <c r="A47" s="144" t="s">
        <v>114</v>
      </c>
      <c r="B47" s="145"/>
      <c r="C47" s="145"/>
      <c r="D47" s="145"/>
      <c r="E47" s="145"/>
      <c r="F47" s="145"/>
      <c r="G47" s="164">
        <v>257</v>
      </c>
      <c r="H47" s="165"/>
      <c r="I47" s="165"/>
      <c r="J47" s="165"/>
      <c r="K47" s="164">
        <v>1922</v>
      </c>
      <c r="L47" s="166"/>
      <c r="M47" s="164">
        <f ca="1">IF(ISNUMBER(INDIRECT("K" &amp; ROW())/INDIRECT("G" &amp; ROW())),INDIRECT("K" &amp; ROW())/INDIRECT("G" &amp; ROW()), " ")</f>
        <v>7.4785992217898833</v>
      </c>
      <c r="N47" s="146" t="s">
        <v>163</v>
      </c>
    </row>
    <row r="48" spans="1:14" ht="30" customHeight="1" x14ac:dyDescent="0.25">
      <c r="A48" s="144" t="s">
        <v>115</v>
      </c>
      <c r="B48" s="145"/>
      <c r="C48" s="145"/>
      <c r="D48" s="145"/>
      <c r="E48" s="145"/>
      <c r="F48" s="145"/>
      <c r="G48" s="164">
        <v>22</v>
      </c>
      <c r="H48" s="165"/>
      <c r="I48" s="165"/>
      <c r="J48" s="165"/>
      <c r="K48" s="164">
        <v>87.9</v>
      </c>
      <c r="L48" s="166"/>
      <c r="M48" s="164">
        <f ca="1">IF(ISNUMBER(INDIRECT("K" &amp; ROW())/INDIRECT("G" &amp; ROW())),INDIRECT("K" &amp; ROW())/INDIRECT("G" &amp; ROW()), " ")</f>
        <v>3.9954545454545456</v>
      </c>
      <c r="N48" s="146" t="s">
        <v>163</v>
      </c>
    </row>
    <row r="49" spans="1:14" x14ac:dyDescent="0.25">
      <c r="A49" s="147" t="s">
        <v>116</v>
      </c>
      <c r="B49" s="148"/>
      <c r="C49" s="148"/>
      <c r="D49" s="148"/>
      <c r="E49" s="148"/>
      <c r="F49" s="148"/>
      <c r="G49" s="167">
        <v>279</v>
      </c>
      <c r="H49" s="168"/>
      <c r="I49" s="168"/>
      <c r="J49" s="168"/>
      <c r="K49" s="167">
        <v>2009.9</v>
      </c>
      <c r="L49" s="169"/>
      <c r="M49" s="167">
        <f ca="1">IF(ISNUMBER(INDIRECT("K" &amp; ROW())/INDIRECT("G" &amp; ROW())),INDIRECT("K" &amp; ROW())/INDIRECT("G" &amp; ROW()), " ")</f>
        <v>7.2039426523297498</v>
      </c>
      <c r="N49" s="149" t="s">
        <v>163</v>
      </c>
    </row>
    <row r="50" spans="1:14" x14ac:dyDescent="0.25">
      <c r="A50" s="48"/>
      <c r="G50" s="67"/>
      <c r="H50" s="68"/>
      <c r="I50" s="68"/>
      <c r="J50" s="68"/>
      <c r="K50" s="67"/>
      <c r="L50" s="69"/>
      <c r="M50" s="67"/>
      <c r="N50" s="48"/>
    </row>
    <row r="51" spans="1:14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75" t="s">
        <v>71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  <row r="53" spans="1:14" x14ac:dyDescent="0.25">
      <c r="A53" s="3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70"/>
      <c r="M53" s="29"/>
      <c r="N53" s="29"/>
    </row>
    <row r="54" spans="1:14" x14ac:dyDescent="0.25">
      <c r="A54" s="75" t="s">
        <v>72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</sheetData>
  <mergeCells count="44">
    <mergeCell ref="A45:F45"/>
    <mergeCell ref="A46:F46"/>
    <mergeCell ref="A47:F47"/>
    <mergeCell ref="A48:F48"/>
    <mergeCell ref="A49:F49"/>
    <mergeCell ref="A39:F39"/>
    <mergeCell ref="A40:F40"/>
    <mergeCell ref="A41:F41"/>
    <mergeCell ref="A42:F42"/>
    <mergeCell ref="A43:F43"/>
    <mergeCell ref="A44:F44"/>
    <mergeCell ref="A24:N24"/>
    <mergeCell ref="A25:N25"/>
    <mergeCell ref="A28:N28"/>
    <mergeCell ref="A34:N34"/>
    <mergeCell ref="A35:N35"/>
    <mergeCell ref="A38:F3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