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B34" i="8"/>
  <c r="M52" i="16"/>
  <c r="M56" i="16"/>
  <c r="M60" i="16"/>
  <c r="M64" i="16"/>
  <c r="M53" i="16"/>
  <c r="M57" i="16"/>
  <c r="M61" i="16"/>
  <c r="M54" i="16"/>
  <c r="M58" i="16"/>
  <c r="M62" i="16"/>
  <c r="M55" i="16"/>
  <c r="M59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<sst xmlns="http://schemas.openxmlformats.org/spreadsheetml/2006/main" count="350" uniqueCount="249">
  <si>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</si>
  <si>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</si>
  <si>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</si>
  <si>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</si>
  <si>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</si>
  <si>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</si>
  <si>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</si>
  <si>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</si>
  <si>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</si>
  <si>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</si>
  <si>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</si>
  <si>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</si>
  <si>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</si>
  <si>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</si>
  <si>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</si>
  <si>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</si>
  <si>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</si>
  <si>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</si>
  <si>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</si>
  <si>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</si>
  <si>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</si>
  <si>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</si>
  <si>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</si>
  <si>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</si>
  <si>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</si>
  <si>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</si>
  <si>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</si>
  <si>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</si>
  <si>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</si>
  <si>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</si>
  <si>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</si>
  <si>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</si>
  <si>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</si>
  <si>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</si>
  <si>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</si>
  <si>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</si>
  <si>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</si>
  <si>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</si>
  <si>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</si>
  <si>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</si>
  <si>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</si>
  <si>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</si>
  <si>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</si>
  <si>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</si>
  <si>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</si>
  <si>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</si>
  <si>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</si>
  <si>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</si>
  <si>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</si>
  <si>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</si>
  <si>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</si>
  <si>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</si>
  <si>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</si>
  <si>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</si>
  <si>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</si>
  <si>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</si>
  <si>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</si>
  <si>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</si>
  <si>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</si>
  <si>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</si>
  <si>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</si>
  <si>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</si>
  <si>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</si>
  <si>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</si>
  <si>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</si>
  <si>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</si>
  <si>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</si>
  <si>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</si>
  <si>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</si>
  <si>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</si>
  <si>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Октябрьская 4</t>
  </si>
  <si>
    <t>Сдал:  _________________ //</t>
  </si>
  <si>
    <t>Принял:  _________________ //</t>
  </si>
  <si>
    <t>Раздел 1. ФЕВРАЛЬ</t>
  </si>
  <si>
    <t>кв.2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</si>
  <si>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</si>
  <si>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0,006
111
51</t>
  </si>
  <si>
    <t>811,45
_____
14803,28</t>
  </si>
  <si>
    <t>95
7
3</t>
  </si>
  <si>
    <t>5
_____
89</t>
  </si>
  <si>
    <t>377
64
30</t>
  </si>
  <si>
    <t>58
_____
313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</si>
  <si>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</si>
  <si>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</si>
  <si>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</si>
  <si>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</si>
  <si>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</si>
  <si>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</si>
  <si>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М</t>
  </si>
  <si>
    <t>Раздел 2. ИЮНЬ</t>
  </si>
  <si>
    <t>кв.4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</si>
  <si>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</si>
  <si>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
88
48</t>
  </si>
  <si>
    <t>1000,16
_____
1380,62</t>
  </si>
  <si>
    <t>54,89
_____
1,4</t>
  </si>
  <si>
    <t>49
21
12</t>
  </si>
  <si>
    <t>20
_____
28</t>
  </si>
  <si>
    <t>368
211
115</t>
  </si>
  <si>
    <t>240
_____
122</t>
  </si>
  <si>
    <t>Раздел 3. ИЮЛЬ</t>
  </si>
  <si>
    <t>ТЕРр65-10-1
Очистка канализационной сети: внутренней
100 м трубопровода
НР 88%=103%*0.85 от ФОТ
СП 48%=60%*0.8 от ФОТ</t>
  </si>
  <si>
    <t>0,031
88
48</t>
  </si>
  <si>
    <t>332,63
_____
174,41</t>
  </si>
  <si>
    <t>16
10
6</t>
  </si>
  <si>
    <t>10
_____
6</t>
  </si>
  <si>
    <t>146
109
60</t>
  </si>
  <si>
    <t>124
_____
22</t>
  </si>
  <si>
    <t>кв.1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</si>
  <si>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</si>
  <si>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0,015
88
48</t>
  </si>
  <si>
    <t>1243,2
_____
3595,9</t>
  </si>
  <si>
    <t>174,53
_____
4,21</t>
  </si>
  <si>
    <t>75
20
11</t>
  </si>
  <si>
    <t>19
_____
53</t>
  </si>
  <si>
    <t>478
198
108</t>
  </si>
  <si>
    <t>224
_____
240</t>
  </si>
  <si>
    <t>14
_____
1</t>
  </si>
  <si>
    <t>Раздел 4. СЕНТЯБРЬ</t>
  </si>
  <si>
    <t>Заголовок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</si>
  <si>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</si>
  <si>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</si>
  <si>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</si>
  <si>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</si>
  <si>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</si>
  <si>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</si>
  <si>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</si>
  <si>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Итого прямые затраты по акту</t>
  </si>
  <si>
    <t>63
_____
185</t>
  </si>
  <si>
    <t>757
_____
738</t>
  </si>
  <si>
    <t>26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</si>
  <si>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</si>
  <si>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</si>
  <si>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</si>
  <si>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</si>
  <si>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</si>
  <si>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</si>
  <si>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</si>
  <si>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</si>
  <si>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</si>
  <si>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</si>
  <si>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</si>
  <si>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</si>
  <si>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</si>
  <si>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</si>
  <si>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</si>
  <si>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</si>
  <si>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</si>
  <si>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</si>
  <si>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</si>
  <si>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</si>
  <si>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</si>
  <si>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</si>
  <si>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</si>
  <si>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</si>
  <si>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</si>
  <si>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</si>
  <si>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</si>
  <si>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</si>
  <si>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</si>
  <si>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</si>
  <si>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</si>
  <si>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</si>
  <si>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</si>
  <si>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</si>
  <si>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</si>
  <si>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</si>
  <si>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</si>
  <si>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</si>
  <si>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</si>
  <si>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</si>
  <si>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</si>
  <si>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</si>
  <si>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</si>
  <si>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</si>
  <si>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</si>
  <si>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</si>
  <si>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</si>
  <si>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</si>
  <si>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</si>
  <si>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</si>
  <si>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</si>
  <si>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</si>
  <si>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</si>
  <si>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</si>
  <si>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</si>
  <si>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</si>
  <si>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</si>
  <si>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</si>
  <si>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</si>
  <si>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</si>
  <si>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</si>
  <si>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</si>
  <si>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</si>
  <si>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</si>
  <si>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</si>
  <si>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</si>
  <si>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</si>
  <si>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</si>
  <si>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</si>
  <si>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</si>
  <si>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</si>
  <si>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</si>
  <si>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</si>
  <si>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</si>
  <si>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</si>
  <si>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</si>
  <si>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</si>
  <si>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</si>
  <si>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</si>
  <si>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51658,27
</t>
  </si>
  <si>
    <t>МТРиЭ ЧО, Пост.от 14.05.2015 г. №19/1, п.139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</si>
  <si>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</si>
  <si>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</si>
  <si>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</si>
  <si>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</si>
  <si>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</si>
  <si>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</si>
  <si>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</si>
  <si>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</si>
  <si>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</si>
  <si>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</si>
  <si>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</si>
  <si>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</si>
  <si>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</si>
  <si>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</si>
  <si>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</si>
  <si>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</si>
  <si>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</si>
  <si>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</si>
  <si>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</si>
  <si>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</si>
  <si>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</si>
  <si>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411-0001</t>
  </si>
  <si>
    <t>Вода</t>
  </si>
  <si>
    <t xml:space="preserve">3,11
</t>
  </si>
  <si>
    <t xml:space="preserve">22,77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</si>
  <si>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</si>
  <si>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</si>
  <si>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</si>
  <si>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</si>
  <si>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</si>
  <si>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 xml:space="preserve">          Неучтенные ресурсы</t>
  </si>
  <si>
    <t>103-9140</t>
  </si>
  <si>
    <t>Арматура муфтовая</t>
  </si>
  <si>
    <t xml:space="preserve">шт.
</t>
  </si>
  <si>
    <t xml:space="preserve">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</si>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</sst>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workbookViewId="0">
      <selection activeCell="A63" sqref="A63:IV6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5.64</v>
      </c>
      <c r="X14" s="27">
        <v>5.64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395.29/1000</f>
        <v>0.39529000000000003</v>
      </c>
      <c r="I27" s="85"/>
      <c r="J27" s="35" t="s">
        <v>6</v>
      </c>
      <c r="K27" s="86">
        <f>2735.18/1000</f>
        <v>2.7351799999999997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5.64E-3</v>
      </c>
      <c r="I30" s="85"/>
      <c r="J30" s="35" t="s">
        <v>8</v>
      </c>
      <c r="K30" s="86">
        <f>(X14+X15)/1000</f>
        <v>5.64E-3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63</v>
      </c>
      <c r="Z30" s="71">
        <v>67</v>
      </c>
      <c r="AA30" s="71">
        <v>38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63/1000</f>
        <v>6.3E-2</v>
      </c>
      <c r="I31" s="85"/>
      <c r="J31" s="35" t="s">
        <v>6</v>
      </c>
      <c r="K31" s="86">
        <f>758/1000</f>
        <v>0.75800000000000001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758</v>
      </c>
      <c r="Z31" s="72">
        <v>680</v>
      </c>
      <c r="AA31" s="72">
        <v>366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15810.14</v>
      </c>
      <c r="F42" s="137" t="s">
        <v>77</v>
      </c>
      <c r="G42" s="136">
        <v>195.41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6</v>
      </c>
    </row>
    <row r="43" spans="1:22" ht="34.200000000000003" x14ac:dyDescent="0.25">
      <c r="A43" s="138">
        <v>2</v>
      </c>
      <c r="B43" s="139">
        <v>2</v>
      </c>
      <c r="C43" s="140" t="s">
        <v>83</v>
      </c>
      <c r="D43" s="141" t="s">
        <v>84</v>
      </c>
      <c r="E43" s="142">
        <v>26.3</v>
      </c>
      <c r="F43" s="143" t="s">
        <v>85</v>
      </c>
      <c r="G43" s="142"/>
      <c r="H43" s="142">
        <v>8</v>
      </c>
      <c r="I43" s="142" t="s">
        <v>86</v>
      </c>
      <c r="J43" s="142"/>
      <c r="K43" s="142">
        <v>37</v>
      </c>
      <c r="L43" s="143" t="s">
        <v>87</v>
      </c>
      <c r="M43" s="143"/>
      <c r="N43" s="143" t="s">
        <v>88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8">
        <v>3</v>
      </c>
      <c r="B46" s="139">
        <v>3</v>
      </c>
      <c r="C46" s="140" t="s">
        <v>91</v>
      </c>
      <c r="D46" s="141" t="s">
        <v>92</v>
      </c>
      <c r="E46" s="142">
        <v>2435.67</v>
      </c>
      <c r="F46" s="143" t="s">
        <v>93</v>
      </c>
      <c r="G46" s="142" t="s">
        <v>94</v>
      </c>
      <c r="H46" s="142" t="s">
        <v>95</v>
      </c>
      <c r="I46" s="142" t="s">
        <v>96</v>
      </c>
      <c r="J46" s="142">
        <v>1</v>
      </c>
      <c r="K46" s="142" t="s">
        <v>97</v>
      </c>
      <c r="L46" s="143" t="s">
        <v>98</v>
      </c>
      <c r="M46" s="143"/>
      <c r="N46" s="143" t="s">
        <v>82</v>
      </c>
      <c r="O46" s="143"/>
      <c r="P46" s="143"/>
      <c r="Q46" s="143"/>
      <c r="R46" s="143"/>
      <c r="S46" s="143"/>
      <c r="T46" s="143"/>
      <c r="U46" s="143"/>
      <c r="V46" s="143">
        <v>6</v>
      </c>
    </row>
    <row r="47" spans="1:22" ht="19.350000000000001" customHeight="1" x14ac:dyDescent="0.25">
      <c r="A47" s="128" t="s">
        <v>99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74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2">
        <v>4</v>
      </c>
      <c r="B49" s="133">
        <v>4</v>
      </c>
      <c r="C49" s="134" t="s">
        <v>100</v>
      </c>
      <c r="D49" s="135" t="s">
        <v>101</v>
      </c>
      <c r="E49" s="136">
        <v>508.07</v>
      </c>
      <c r="F49" s="137" t="s">
        <v>102</v>
      </c>
      <c r="G49" s="136">
        <v>1.03</v>
      </c>
      <c r="H49" s="136" t="s">
        <v>103</v>
      </c>
      <c r="I49" s="136" t="s">
        <v>104</v>
      </c>
      <c r="J49" s="136"/>
      <c r="K49" s="136" t="s">
        <v>105</v>
      </c>
      <c r="L49" s="137" t="s">
        <v>106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107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8">
        <v>5</v>
      </c>
      <c r="B51" s="139">
        <v>5</v>
      </c>
      <c r="C51" s="140" t="s">
        <v>108</v>
      </c>
      <c r="D51" s="141" t="s">
        <v>109</v>
      </c>
      <c r="E51" s="142">
        <v>5013.63</v>
      </c>
      <c r="F51" s="143" t="s">
        <v>110</v>
      </c>
      <c r="G51" s="142" t="s">
        <v>111</v>
      </c>
      <c r="H51" s="142" t="s">
        <v>112</v>
      </c>
      <c r="I51" s="142" t="s">
        <v>113</v>
      </c>
      <c r="J51" s="142">
        <v>3</v>
      </c>
      <c r="K51" s="142" t="s">
        <v>114</v>
      </c>
      <c r="L51" s="143" t="s">
        <v>115</v>
      </c>
      <c r="M51" s="143"/>
      <c r="N51" s="143" t="s">
        <v>82</v>
      </c>
      <c r="O51" s="143"/>
      <c r="P51" s="143"/>
      <c r="Q51" s="143"/>
      <c r="R51" s="143"/>
      <c r="S51" s="143"/>
      <c r="T51" s="143"/>
      <c r="U51" s="143"/>
      <c r="V51" s="143" t="s">
        <v>116</v>
      </c>
    </row>
    <row r="52" spans="1:22" ht="19.350000000000001" customHeight="1" x14ac:dyDescent="0.25">
      <c r="A52" s="128" t="s">
        <v>117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6</v>
      </c>
      <c r="B54" s="139">
        <v>6</v>
      </c>
      <c r="C54" s="140" t="s">
        <v>119</v>
      </c>
      <c r="D54" s="141" t="s">
        <v>120</v>
      </c>
      <c r="E54" s="142">
        <v>1010.59</v>
      </c>
      <c r="F54" s="143" t="s">
        <v>121</v>
      </c>
      <c r="G54" s="142">
        <v>5.16</v>
      </c>
      <c r="H54" s="142" t="s">
        <v>122</v>
      </c>
      <c r="I54" s="142" t="s">
        <v>123</v>
      </c>
      <c r="J54" s="142"/>
      <c r="K54" s="142" t="s">
        <v>124</v>
      </c>
      <c r="L54" s="143" t="s">
        <v>125</v>
      </c>
      <c r="M54" s="143"/>
      <c r="N54" s="143" t="s">
        <v>82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126</v>
      </c>
      <c r="B55" s="145"/>
      <c r="C55" s="145"/>
      <c r="D55" s="145"/>
      <c r="E55" s="145"/>
      <c r="F55" s="145"/>
      <c r="G55" s="145"/>
      <c r="H55" s="146">
        <v>253</v>
      </c>
      <c r="I55" s="146" t="s">
        <v>127</v>
      </c>
      <c r="J55" s="146">
        <v>5</v>
      </c>
      <c r="K55" s="146">
        <v>1521</v>
      </c>
      <c r="L55" s="146" t="s">
        <v>128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129</v>
      </c>
    </row>
    <row r="56" spans="1:22" x14ac:dyDescent="0.25">
      <c r="A56" s="144" t="s">
        <v>130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131</v>
      </c>
      <c r="B57" s="145"/>
      <c r="C57" s="145"/>
      <c r="D57" s="145"/>
      <c r="E57" s="145"/>
      <c r="F57" s="145"/>
      <c r="G57" s="145"/>
      <c r="H57" s="146">
        <v>63</v>
      </c>
      <c r="I57" s="146"/>
      <c r="J57" s="146"/>
      <c r="K57" s="146">
        <v>758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132</v>
      </c>
      <c r="B58" s="145"/>
      <c r="C58" s="145"/>
      <c r="D58" s="145"/>
      <c r="E58" s="145"/>
      <c r="F58" s="145"/>
      <c r="G58" s="145"/>
      <c r="H58" s="146">
        <v>185</v>
      </c>
      <c r="I58" s="146"/>
      <c r="J58" s="146"/>
      <c r="K58" s="146">
        <v>738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133</v>
      </c>
      <c r="B59" s="145"/>
      <c r="C59" s="145"/>
      <c r="D59" s="145"/>
      <c r="E59" s="145"/>
      <c r="F59" s="145"/>
      <c r="G59" s="145"/>
      <c r="H59" s="146">
        <v>5</v>
      </c>
      <c r="I59" s="146"/>
      <c r="J59" s="146"/>
      <c r="K59" s="146">
        <v>26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134</v>
      </c>
      <c r="B60" s="148"/>
      <c r="C60" s="148"/>
      <c r="D60" s="148"/>
      <c r="E60" s="148"/>
      <c r="F60" s="148"/>
      <c r="G60" s="148"/>
      <c r="H60" s="149">
        <v>67</v>
      </c>
      <c r="I60" s="149"/>
      <c r="J60" s="149"/>
      <c r="K60" s="149">
        <v>680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135</v>
      </c>
      <c r="B61" s="148"/>
      <c r="C61" s="148"/>
      <c r="D61" s="148"/>
      <c r="E61" s="148"/>
      <c r="F61" s="148"/>
      <c r="G61" s="148"/>
      <c r="H61" s="149">
        <v>38</v>
      </c>
      <c r="I61" s="149"/>
      <c r="J61" s="149"/>
      <c r="K61" s="149">
        <v>366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136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idden="1" x14ac:dyDescent="0.25">
      <c r="A63" s="144" t="s">
        <v>137</v>
      </c>
      <c r="B63" s="145"/>
      <c r="C63" s="145"/>
      <c r="D63" s="145"/>
      <c r="E63" s="145"/>
      <c r="F63" s="145"/>
      <c r="G63" s="145"/>
      <c r="H63" s="146">
        <v>113</v>
      </c>
      <c r="I63" s="146"/>
      <c r="J63" s="146"/>
      <c r="K63" s="146">
        <v>508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hidden="1" customHeight="1" x14ac:dyDescent="0.25">
      <c r="A64" s="144" t="s">
        <v>138</v>
      </c>
      <c r="B64" s="145"/>
      <c r="C64" s="145"/>
      <c r="D64" s="145"/>
      <c r="E64" s="145"/>
      <c r="F64" s="145"/>
      <c r="G64" s="145"/>
      <c r="H64" s="146">
        <v>245</v>
      </c>
      <c r="I64" s="146"/>
      <c r="J64" s="146"/>
      <c r="K64" s="146">
        <v>2059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139</v>
      </c>
      <c r="B65" s="145"/>
      <c r="C65" s="145"/>
      <c r="D65" s="145"/>
      <c r="E65" s="145"/>
      <c r="F65" s="145"/>
      <c r="G65" s="145"/>
      <c r="H65" s="146">
        <v>358</v>
      </c>
      <c r="I65" s="146"/>
      <c r="J65" s="146"/>
      <c r="K65" s="146">
        <v>2567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customHeight="1" x14ac:dyDescent="0.25">
      <c r="A66" s="144" t="s">
        <v>140</v>
      </c>
      <c r="B66" s="145"/>
      <c r="C66" s="145"/>
      <c r="D66" s="145"/>
      <c r="E66" s="145"/>
      <c r="F66" s="145"/>
      <c r="G66" s="145"/>
      <c r="H66" s="146">
        <v>37.29</v>
      </c>
      <c r="I66" s="146"/>
      <c r="J66" s="146"/>
      <c r="K66" s="146">
        <v>168.18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141</v>
      </c>
      <c r="B67" s="148"/>
      <c r="C67" s="148"/>
      <c r="D67" s="148"/>
      <c r="E67" s="148"/>
      <c r="F67" s="148"/>
      <c r="G67" s="148"/>
      <c r="H67" s="149">
        <v>395.29</v>
      </c>
      <c r="I67" s="149"/>
      <c r="J67" s="149"/>
      <c r="K67" s="149">
        <v>2735.18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64</v>
      </c>
      <c r="D69" s="48"/>
      <c r="E69" s="48"/>
      <c r="F69" s="48"/>
      <c r="G69" s="48"/>
      <c r="H69" s="74">
        <f>IF(ISBLANK(Y30),"",ROUND(Z30/Y30,2)*100)</f>
        <v>106</v>
      </c>
      <c r="I69" s="48"/>
      <c r="J69" s="48"/>
      <c r="K69" s="74">
        <f>IF(ISBLANK(Y31),"",ROUND(Z31/Y31,2)*100)</f>
        <v>90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65</v>
      </c>
      <c r="D70" s="48"/>
      <c r="E70" s="48"/>
      <c r="F70" s="48"/>
      <c r="G70" s="48"/>
      <c r="H70" s="45">
        <f>IF(ISBLANK(Y30),"",ROUND(AA30/Y30,2)*100)</f>
        <v>60</v>
      </c>
      <c r="I70" s="48"/>
      <c r="J70" s="48"/>
      <c r="K70" s="45">
        <f>IF(ISBLANK(Y31),"",ROUND(AA31/Y31,2)*100)</f>
        <v>48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71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72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4"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63:G63"/>
    <mergeCell ref="A50:V50"/>
    <mergeCell ref="A52:V52"/>
    <mergeCell ref="A53:V53"/>
    <mergeCell ref="A55:G55"/>
    <mergeCell ref="A56:G56"/>
    <mergeCell ref="A57:G57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395.29/1000</f>
        <v>0.39529000000000003</v>
      </c>
      <c r="H11" s="85"/>
      <c r="I11" s="55" t="s">
        <v>6</v>
      </c>
      <c r="J11" s="86">
        <f>2735.18/1000</f>
        <v>2.7351799999999997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5.64E-3</v>
      </c>
      <c r="H14" s="85"/>
      <c r="I14" s="55" t="s">
        <v>8</v>
      </c>
      <c r="J14" s="86">
        <f>(P14+P15)/1000</f>
        <v>5.64E-3</v>
      </c>
      <c r="K14" s="87"/>
      <c r="L14" s="58">
        <v>63</v>
      </c>
      <c r="M14" s="35" t="s">
        <v>8</v>
      </c>
      <c r="N14" s="57"/>
      <c r="O14" s="26">
        <v>5.64</v>
      </c>
      <c r="P14" s="27">
        <v>5.64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63/1000</f>
        <v>6.3E-2</v>
      </c>
      <c r="H15" s="117"/>
      <c r="I15" s="55" t="s">
        <v>6</v>
      </c>
      <c r="J15" s="86">
        <f>758/1000</f>
        <v>0.75800000000000001</v>
      </c>
      <c r="K15" s="87"/>
      <c r="L15" s="59">
        <v>757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144</v>
      </c>
      <c r="C26" s="134" t="s">
        <v>145</v>
      </c>
      <c r="D26" s="154" t="s">
        <v>146</v>
      </c>
      <c r="E26" s="155">
        <v>1</v>
      </c>
      <c r="F26" s="136" t="s">
        <v>147</v>
      </c>
      <c r="G26" s="136">
        <v>10.33</v>
      </c>
      <c r="H26" s="156"/>
      <c r="I26" s="156"/>
      <c r="J26" s="136" t="s">
        <v>148</v>
      </c>
      <c r="K26" s="136">
        <v>124.05</v>
      </c>
      <c r="L26" s="157"/>
      <c r="M26" s="156">
        <f>IF(ISNUMBER(K26/G26),IF(NOT(K26/G26=0),K26/G26, " "), " ")</f>
        <v>12.008712487899322</v>
      </c>
      <c r="N26" s="154"/>
    </row>
    <row r="27" spans="1:23" s="29" customFormat="1" ht="22.8" x14ac:dyDescent="0.25">
      <c r="A27" s="152">
        <v>2</v>
      </c>
      <c r="B27" s="153" t="s">
        <v>149</v>
      </c>
      <c r="C27" s="134" t="s">
        <v>150</v>
      </c>
      <c r="D27" s="154" t="s">
        <v>146</v>
      </c>
      <c r="E27" s="155">
        <v>3.46</v>
      </c>
      <c r="F27" s="136" t="s">
        <v>151</v>
      </c>
      <c r="G27" s="136">
        <v>38.75</v>
      </c>
      <c r="H27" s="156"/>
      <c r="I27" s="156"/>
      <c r="J27" s="136" t="s">
        <v>152</v>
      </c>
      <c r="K27" s="136">
        <v>465.05</v>
      </c>
      <c r="L27" s="157"/>
      <c r="M27" s="156">
        <f>IF(ISNUMBER(K27/G27),IF(NOT(K27/G27=0),K27/G27, " "), " ")</f>
        <v>12.001290322580646</v>
      </c>
      <c r="N27" s="154"/>
    </row>
    <row r="28" spans="1:23" s="29" customFormat="1" ht="22.8" x14ac:dyDescent="0.25">
      <c r="A28" s="152">
        <v>3</v>
      </c>
      <c r="B28" s="153" t="s">
        <v>153</v>
      </c>
      <c r="C28" s="134" t="s">
        <v>154</v>
      </c>
      <c r="D28" s="154" t="s">
        <v>146</v>
      </c>
      <c r="E28" s="155">
        <v>0.81</v>
      </c>
      <c r="F28" s="136" t="s">
        <v>155</v>
      </c>
      <c r="G28" s="136">
        <v>9.2899999999999991</v>
      </c>
      <c r="H28" s="156"/>
      <c r="I28" s="156"/>
      <c r="J28" s="136" t="s">
        <v>156</v>
      </c>
      <c r="K28" s="136">
        <v>111.47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22.8" x14ac:dyDescent="0.25">
      <c r="A29" s="152">
        <v>4</v>
      </c>
      <c r="B29" s="153" t="s">
        <v>157</v>
      </c>
      <c r="C29" s="134" t="s">
        <v>158</v>
      </c>
      <c r="D29" s="154" t="s">
        <v>146</v>
      </c>
      <c r="E29" s="155">
        <v>0.37</v>
      </c>
      <c r="F29" s="136" t="s">
        <v>159</v>
      </c>
      <c r="G29" s="136">
        <v>4.84</v>
      </c>
      <c r="H29" s="156"/>
      <c r="I29" s="156"/>
      <c r="J29" s="136" t="s">
        <v>160</v>
      </c>
      <c r="K29" s="136">
        <v>58.1</v>
      </c>
      <c r="L29" s="157"/>
      <c r="M29" s="156">
        <f>IF(ISNUMBER(K29/G29),IF(NOT(K29/G29=0),K29/G29, " "), " ")</f>
        <v>12.004132231404959</v>
      </c>
      <c r="N29" s="154"/>
    </row>
    <row r="30" spans="1:23" ht="19.350000000000001" customHeight="1" x14ac:dyDescent="0.25">
      <c r="A30" s="128" t="s">
        <v>161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162</v>
      </c>
      <c r="D31" s="154" t="s">
        <v>163</v>
      </c>
      <c r="E31" s="155">
        <v>0.11</v>
      </c>
      <c r="F31" s="136" t="s">
        <v>164</v>
      </c>
      <c r="G31" s="136">
        <v>0.12</v>
      </c>
      <c r="H31" s="156"/>
      <c r="I31" s="156"/>
      <c r="J31" s="136" t="s">
        <v>165</v>
      </c>
      <c r="K31" s="136">
        <v>0.55000000000000004</v>
      </c>
      <c r="L31" s="157"/>
      <c r="M31" s="156">
        <f>IF(ISNUMBER(K31/G31),IF(NOT(K31/G31=0),K31/G31, " "), " ")</f>
        <v>4.5833333333333339</v>
      </c>
      <c r="N31" s="154" t="s">
        <v>166</v>
      </c>
    </row>
    <row r="32" spans="1:23" ht="22.8" x14ac:dyDescent="0.25">
      <c r="A32" s="152">
        <v>6</v>
      </c>
      <c r="B32" s="153">
        <v>40502</v>
      </c>
      <c r="C32" s="134" t="s">
        <v>167</v>
      </c>
      <c r="D32" s="154" t="s">
        <v>163</v>
      </c>
      <c r="E32" s="155">
        <v>0.45</v>
      </c>
      <c r="F32" s="136" t="s">
        <v>168</v>
      </c>
      <c r="G32" s="136">
        <v>3.53</v>
      </c>
      <c r="H32" s="156"/>
      <c r="I32" s="156"/>
      <c r="J32" s="136" t="s">
        <v>169</v>
      </c>
      <c r="K32" s="136">
        <v>20.25</v>
      </c>
      <c r="L32" s="157"/>
      <c r="M32" s="156">
        <f>IF(ISNUMBER(K32/G32),IF(NOT(K32/G32=0),K32/G32, " "), " ")</f>
        <v>5.736543909348442</v>
      </c>
      <c r="N32" s="154" t="s">
        <v>166</v>
      </c>
    </row>
    <row r="33" spans="1:14" ht="22.8" x14ac:dyDescent="0.25">
      <c r="A33" s="152">
        <v>7</v>
      </c>
      <c r="B33" s="153">
        <v>40504</v>
      </c>
      <c r="C33" s="134" t="s">
        <v>170</v>
      </c>
      <c r="D33" s="154" t="s">
        <v>163</v>
      </c>
      <c r="E33" s="155">
        <v>0.16</v>
      </c>
      <c r="F33" s="136" t="s">
        <v>171</v>
      </c>
      <c r="G33" s="136">
        <v>0.2</v>
      </c>
      <c r="H33" s="156"/>
      <c r="I33" s="156"/>
      <c r="J33" s="136" t="s">
        <v>172</v>
      </c>
      <c r="K33" s="136">
        <v>0.48</v>
      </c>
      <c r="L33" s="157"/>
      <c r="M33" s="156">
        <f>IF(ISNUMBER(K33/G33),IF(NOT(K33/G33=0),K33/G33, " "), " ")</f>
        <v>2.4</v>
      </c>
      <c r="N33" s="154" t="s">
        <v>166</v>
      </c>
    </row>
    <row r="34" spans="1:14" ht="22.8" x14ac:dyDescent="0.25">
      <c r="A34" s="152">
        <v>8</v>
      </c>
      <c r="B34" s="153">
        <v>253100</v>
      </c>
      <c r="C34" s="134" t="s">
        <v>173</v>
      </c>
      <c r="D34" s="154" t="s">
        <v>163</v>
      </c>
      <c r="E34" s="155">
        <v>0.03</v>
      </c>
      <c r="F34" s="136" t="s">
        <v>174</v>
      </c>
      <c r="G34" s="136">
        <v>7.0000000000000007E-2</v>
      </c>
      <c r="H34" s="156"/>
      <c r="I34" s="156"/>
      <c r="J34" s="136" t="s">
        <v>175</v>
      </c>
      <c r="K34" s="136">
        <v>0.27</v>
      </c>
      <c r="L34" s="157"/>
      <c r="M34" s="156">
        <f>IF(ISNUMBER(K34/G34),IF(NOT(K34/G34=0),K34/G34, " "), " ")</f>
        <v>3.8571428571428572</v>
      </c>
      <c r="N34" s="154" t="s">
        <v>176</v>
      </c>
    </row>
    <row r="35" spans="1:14" ht="19.350000000000001" customHeight="1" x14ac:dyDescent="0.25">
      <c r="A35" s="128" t="s">
        <v>177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9</v>
      </c>
      <c r="B36" s="153" t="s">
        <v>178</v>
      </c>
      <c r="C36" s="134" t="s">
        <v>179</v>
      </c>
      <c r="D36" s="154" t="s">
        <v>180</v>
      </c>
      <c r="E36" s="155">
        <v>3.2099999999999997E-2</v>
      </c>
      <c r="F36" s="136" t="s">
        <v>181</v>
      </c>
      <c r="G36" s="136">
        <v>0.2</v>
      </c>
      <c r="H36" s="156">
        <v>42.66</v>
      </c>
      <c r="I36" s="156">
        <v>1.37</v>
      </c>
      <c r="J36" s="136" t="s">
        <v>182</v>
      </c>
      <c r="K36" s="136">
        <v>1.58</v>
      </c>
      <c r="L36" s="157"/>
      <c r="M36" s="156">
        <f>IF(ISNUMBER(K36/G36),IF(NOT(K36/G36=0),K36/G36, " "), " ")</f>
        <v>7.9</v>
      </c>
      <c r="N36" s="154" t="s">
        <v>183</v>
      </c>
    </row>
    <row r="37" spans="1:14" ht="22.8" x14ac:dyDescent="0.25">
      <c r="A37" s="152">
        <v>10</v>
      </c>
      <c r="B37" s="153" t="s">
        <v>184</v>
      </c>
      <c r="C37" s="134" t="s">
        <v>185</v>
      </c>
      <c r="D37" s="154" t="s">
        <v>186</v>
      </c>
      <c r="E37" s="155">
        <v>1E-4</v>
      </c>
      <c r="F37" s="136" t="s">
        <v>187</v>
      </c>
      <c r="G37" s="136">
        <v>1.07</v>
      </c>
      <c r="H37" s="156">
        <v>56684.17</v>
      </c>
      <c r="I37" s="156">
        <v>5.67</v>
      </c>
      <c r="J37" s="136" t="s">
        <v>188</v>
      </c>
      <c r="K37" s="136">
        <v>5.81</v>
      </c>
      <c r="L37" s="157"/>
      <c r="M37" s="156">
        <f>IF(ISNUMBER(K37/G37),IF(NOT(K37/G37=0),K37/G37, " "), " ")</f>
        <v>5.4299065420560737</v>
      </c>
      <c r="N37" s="154" t="s">
        <v>189</v>
      </c>
    </row>
    <row r="38" spans="1:14" ht="34.200000000000003" x14ac:dyDescent="0.25">
      <c r="A38" s="152">
        <v>11</v>
      </c>
      <c r="B38" s="153" t="s">
        <v>190</v>
      </c>
      <c r="C38" s="134" t="s">
        <v>191</v>
      </c>
      <c r="D38" s="154" t="s">
        <v>180</v>
      </c>
      <c r="E38" s="155">
        <v>1.52E-2</v>
      </c>
      <c r="F38" s="136" t="s">
        <v>192</v>
      </c>
      <c r="G38" s="136">
        <v>1.54</v>
      </c>
      <c r="H38" s="156">
        <v>418</v>
      </c>
      <c r="I38" s="156">
        <v>6.36</v>
      </c>
      <c r="J38" s="136" t="s">
        <v>193</v>
      </c>
      <c r="K38" s="136">
        <v>6.64</v>
      </c>
      <c r="L38" s="157"/>
      <c r="M38" s="156">
        <f>IF(ISNUMBER(K38/G38),IF(NOT(K38/G38=0),K38/G38, " "), " ")</f>
        <v>4.3116883116883118</v>
      </c>
      <c r="N38" s="154" t="s">
        <v>194</v>
      </c>
    </row>
    <row r="39" spans="1:14" ht="22.8" x14ac:dyDescent="0.25">
      <c r="A39" s="152">
        <v>12</v>
      </c>
      <c r="B39" s="153" t="s">
        <v>195</v>
      </c>
      <c r="C39" s="134" t="s">
        <v>196</v>
      </c>
      <c r="D39" s="154" t="s">
        <v>197</v>
      </c>
      <c r="E39" s="155">
        <v>8.3000000000000001E-3</v>
      </c>
      <c r="F39" s="136" t="s">
        <v>198</v>
      </c>
      <c r="G39" s="136">
        <v>0.35</v>
      </c>
      <c r="H39" s="156">
        <v>228.81</v>
      </c>
      <c r="I39" s="156">
        <v>1.9</v>
      </c>
      <c r="J39" s="136" t="s">
        <v>199</v>
      </c>
      <c r="K39" s="136">
        <v>1.94</v>
      </c>
      <c r="L39" s="157"/>
      <c r="M39" s="156">
        <f>IF(ISNUMBER(K39/G39),IF(NOT(K39/G39=0),K39/G39, " "), " ")</f>
        <v>5.5428571428571427</v>
      </c>
      <c r="N39" s="154" t="s">
        <v>200</v>
      </c>
    </row>
    <row r="40" spans="1:14" ht="45.6" x14ac:dyDescent="0.25">
      <c r="A40" s="152">
        <v>13</v>
      </c>
      <c r="B40" s="153" t="s">
        <v>201</v>
      </c>
      <c r="C40" s="134" t="s">
        <v>202</v>
      </c>
      <c r="D40" s="154" t="s">
        <v>197</v>
      </c>
      <c r="E40" s="155">
        <v>6.2E-2</v>
      </c>
      <c r="F40" s="136" t="s">
        <v>203</v>
      </c>
      <c r="G40" s="136">
        <v>1.41</v>
      </c>
      <c r="H40" s="156">
        <v>119.32</v>
      </c>
      <c r="I40" s="156">
        <v>7.4</v>
      </c>
      <c r="J40" s="136" t="s">
        <v>204</v>
      </c>
      <c r="K40" s="136">
        <v>7.57</v>
      </c>
      <c r="L40" s="157"/>
      <c r="M40" s="156">
        <f>IF(ISNUMBER(K40/G40),IF(NOT(K40/G40=0),K40/G40, " "), " ")</f>
        <v>5.3687943262411348</v>
      </c>
      <c r="N40" s="154" t="s">
        <v>205</v>
      </c>
    </row>
    <row r="41" spans="1:14" ht="34.200000000000003" x14ac:dyDescent="0.25">
      <c r="A41" s="152">
        <v>14</v>
      </c>
      <c r="B41" s="153" t="s">
        <v>206</v>
      </c>
      <c r="C41" s="134" t="s">
        <v>207</v>
      </c>
      <c r="D41" s="154" t="s">
        <v>186</v>
      </c>
      <c r="E41" s="155">
        <v>1E-4</v>
      </c>
      <c r="F41" s="136" t="s">
        <v>208</v>
      </c>
      <c r="G41" s="136">
        <v>1.73</v>
      </c>
      <c r="H41" s="156">
        <v>50349</v>
      </c>
      <c r="I41" s="156">
        <v>5.03</v>
      </c>
      <c r="J41" s="136" t="s">
        <v>209</v>
      </c>
      <c r="K41" s="136">
        <v>5.17</v>
      </c>
      <c r="L41" s="157"/>
      <c r="M41" s="156">
        <f>IF(ISNUMBER(K41/G41),IF(NOT(K41/G41=0),K41/G41, " "), " ")</f>
        <v>2.9884393063583814</v>
      </c>
      <c r="N41" s="154" t="s">
        <v>210</v>
      </c>
    </row>
    <row r="42" spans="1:14" ht="34.200000000000003" x14ac:dyDescent="0.25">
      <c r="A42" s="152">
        <v>15</v>
      </c>
      <c r="B42" s="153" t="s">
        <v>211</v>
      </c>
      <c r="C42" s="134" t="s">
        <v>212</v>
      </c>
      <c r="D42" s="154" t="s">
        <v>186</v>
      </c>
      <c r="E42" s="155">
        <v>2.0000000000000001E-4</v>
      </c>
      <c r="F42" s="136" t="s">
        <v>213</v>
      </c>
      <c r="G42" s="136">
        <v>4.18</v>
      </c>
      <c r="H42" s="156">
        <v>55802.95</v>
      </c>
      <c r="I42" s="156">
        <v>11.16</v>
      </c>
      <c r="J42" s="136" t="s">
        <v>214</v>
      </c>
      <c r="K42" s="136">
        <v>11.45</v>
      </c>
      <c r="L42" s="157"/>
      <c r="M42" s="156">
        <f>IF(ISNUMBER(K42/G42),IF(NOT(K42/G42=0),K42/G42, " "), " ")</f>
        <v>2.7392344497607657</v>
      </c>
      <c r="N42" s="154" t="s">
        <v>215</v>
      </c>
    </row>
    <row r="43" spans="1:14" ht="57" x14ac:dyDescent="0.25">
      <c r="A43" s="152">
        <v>16</v>
      </c>
      <c r="B43" s="153" t="s">
        <v>216</v>
      </c>
      <c r="C43" s="134" t="s">
        <v>217</v>
      </c>
      <c r="D43" s="154" t="s">
        <v>218</v>
      </c>
      <c r="E43" s="155">
        <v>2.14</v>
      </c>
      <c r="F43" s="136" t="s">
        <v>219</v>
      </c>
      <c r="G43" s="136">
        <v>26.32</v>
      </c>
      <c r="H43" s="156">
        <v>52.7</v>
      </c>
      <c r="I43" s="156">
        <v>112.78</v>
      </c>
      <c r="J43" s="136" t="s">
        <v>220</v>
      </c>
      <c r="K43" s="136">
        <v>115.99</v>
      </c>
      <c r="L43" s="157"/>
      <c r="M43" s="156">
        <f>IF(ISNUMBER(K43/G43),IF(NOT(K43/G43=0),K43/G43, " "), " ")</f>
        <v>4.4069148936170208</v>
      </c>
      <c r="N43" s="154" t="s">
        <v>221</v>
      </c>
    </row>
    <row r="44" spans="1:14" ht="57" x14ac:dyDescent="0.25">
      <c r="A44" s="152">
        <v>17</v>
      </c>
      <c r="B44" s="153" t="s">
        <v>222</v>
      </c>
      <c r="C44" s="134" t="s">
        <v>223</v>
      </c>
      <c r="D44" s="154" t="s">
        <v>218</v>
      </c>
      <c r="E44" s="155">
        <v>1.605</v>
      </c>
      <c r="F44" s="136" t="s">
        <v>224</v>
      </c>
      <c r="G44" s="136">
        <v>51.84</v>
      </c>
      <c r="H44" s="156">
        <v>139.05000000000001</v>
      </c>
      <c r="I44" s="156">
        <v>223.18</v>
      </c>
      <c r="J44" s="136" t="s">
        <v>225</v>
      </c>
      <c r="K44" s="136">
        <v>229.55</v>
      </c>
      <c r="L44" s="157"/>
      <c r="M44" s="156">
        <f>IF(ISNUMBER(K44/G44),IF(NOT(K44/G44=0),K44/G44, " "), " ")</f>
        <v>4.4280478395061724</v>
      </c>
      <c r="N44" s="154" t="s">
        <v>226</v>
      </c>
    </row>
    <row r="45" spans="1:14" ht="34.200000000000003" x14ac:dyDescent="0.25">
      <c r="A45" s="152">
        <v>18</v>
      </c>
      <c r="B45" s="153" t="s">
        <v>227</v>
      </c>
      <c r="C45" s="134" t="s">
        <v>228</v>
      </c>
      <c r="D45" s="154" t="s">
        <v>186</v>
      </c>
      <c r="E45" s="155">
        <v>6.0000000000000001E-3</v>
      </c>
      <c r="F45" s="136" t="s">
        <v>229</v>
      </c>
      <c r="G45" s="136">
        <v>86.94</v>
      </c>
      <c r="H45" s="156">
        <v>49632</v>
      </c>
      <c r="I45" s="156">
        <v>297.79000000000002</v>
      </c>
      <c r="J45" s="136" t="s">
        <v>230</v>
      </c>
      <c r="K45" s="136">
        <v>305.18</v>
      </c>
      <c r="L45" s="157"/>
      <c r="M45" s="156">
        <f>IF(ISNUMBER(K45/G45),IF(NOT(K45/G45=0),K45/G45, " "), " ")</f>
        <v>3.5102369450195541</v>
      </c>
      <c r="N45" s="154" t="s">
        <v>231</v>
      </c>
    </row>
    <row r="46" spans="1:14" ht="34.200000000000003" x14ac:dyDescent="0.25">
      <c r="A46" s="152">
        <v>19</v>
      </c>
      <c r="B46" s="153" t="s">
        <v>232</v>
      </c>
      <c r="C46" s="134" t="s">
        <v>233</v>
      </c>
      <c r="D46" s="154" t="s">
        <v>180</v>
      </c>
      <c r="E46" s="155">
        <v>0.24179999999999999</v>
      </c>
      <c r="F46" s="136" t="s">
        <v>234</v>
      </c>
      <c r="G46" s="136">
        <v>0.75</v>
      </c>
      <c r="H46" s="156">
        <v>22.32</v>
      </c>
      <c r="I46" s="156">
        <v>5.4</v>
      </c>
      <c r="J46" s="136" t="s">
        <v>235</v>
      </c>
      <c r="K46" s="136">
        <v>5.51</v>
      </c>
      <c r="L46" s="157"/>
      <c r="M46" s="156">
        <f>IF(ISNUMBER(K46/G46),IF(NOT(K46/G46=0),K46/G46, " "), " ")</f>
        <v>7.3466666666666667</v>
      </c>
      <c r="N46" s="154" t="s">
        <v>236</v>
      </c>
    </row>
    <row r="47" spans="1:14" ht="22.8" x14ac:dyDescent="0.25">
      <c r="A47" s="152">
        <v>20</v>
      </c>
      <c r="B47" s="153" t="s">
        <v>237</v>
      </c>
      <c r="C47" s="134" t="s">
        <v>238</v>
      </c>
      <c r="D47" s="154" t="s">
        <v>197</v>
      </c>
      <c r="E47" s="155">
        <v>0.3</v>
      </c>
      <c r="F47" s="136" t="s">
        <v>239</v>
      </c>
      <c r="G47" s="136">
        <v>7.89</v>
      </c>
      <c r="H47" s="156"/>
      <c r="I47" s="156"/>
      <c r="J47" s="136" t="s">
        <v>240</v>
      </c>
      <c r="K47" s="136">
        <v>36.61</v>
      </c>
      <c r="L47" s="157"/>
      <c r="M47" s="156">
        <f>IF(ISNUMBER(K47/G47),IF(NOT(K47/G47=0),K47/G47, " "), " ")</f>
        <v>4.6400506970849174</v>
      </c>
      <c r="N47" s="154"/>
    </row>
    <row r="48" spans="1:14" ht="19.350000000000001" customHeight="1" x14ac:dyDescent="0.25">
      <c r="A48" s="150" t="s">
        <v>241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 ht="19.350000000000001" customHeight="1" x14ac:dyDescent="0.25">
      <c r="A49" s="128" t="s">
        <v>177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21</v>
      </c>
      <c r="B50" s="153" t="s">
        <v>242</v>
      </c>
      <c r="C50" s="134" t="s">
        <v>243</v>
      </c>
      <c r="D50" s="154" t="s">
        <v>244</v>
      </c>
      <c r="E50" s="155">
        <v>1</v>
      </c>
      <c r="F50" s="136" t="s">
        <v>245</v>
      </c>
      <c r="G50" s="136"/>
      <c r="H50" s="156"/>
      <c r="I50" s="156"/>
      <c r="J50" s="136" t="s">
        <v>245</v>
      </c>
      <c r="K50" s="136"/>
      <c r="L50" s="157"/>
      <c r="M50" s="156" t="str">
        <f>IF(ISNUMBER(K50/G50),IF(NOT(K50/G50=0),K50/G50, " "), " ")</f>
        <v xml:space="preserve"> </v>
      </c>
      <c r="N50" s="154"/>
    </row>
    <row r="51" spans="1:14" ht="22.8" x14ac:dyDescent="0.25">
      <c r="A51" s="158">
        <v>22</v>
      </c>
      <c r="B51" s="159" t="s">
        <v>246</v>
      </c>
      <c r="C51" s="140" t="s">
        <v>247</v>
      </c>
      <c r="D51" s="160" t="s">
        <v>186</v>
      </c>
      <c r="E51" s="161">
        <v>4.0000000000000002E-4</v>
      </c>
      <c r="F51" s="142" t="s">
        <v>245</v>
      </c>
      <c r="G51" s="142"/>
      <c r="H51" s="162"/>
      <c r="I51" s="162"/>
      <c r="J51" s="142" t="s">
        <v>245</v>
      </c>
      <c r="K51" s="142"/>
      <c r="L51" s="163"/>
      <c r="M51" s="162" t="str">
        <f>IF(ISNUMBER(K51/G51),IF(NOT(K51/G51=0),K51/G51, " "), " ")</f>
        <v xml:space="preserve"> </v>
      </c>
      <c r="N51" s="160"/>
    </row>
    <row r="52" spans="1:14" x14ac:dyDescent="0.25">
      <c r="A52" s="144" t="s">
        <v>126</v>
      </c>
      <c r="B52" s="145"/>
      <c r="C52" s="145"/>
      <c r="D52" s="145"/>
      <c r="E52" s="145"/>
      <c r="F52" s="145"/>
      <c r="G52" s="164">
        <v>253</v>
      </c>
      <c r="H52" s="165"/>
      <c r="I52" s="165"/>
      <c r="J52" s="165"/>
      <c r="K52" s="164">
        <v>1521</v>
      </c>
      <c r="L52" s="166"/>
      <c r="M52" s="164">
        <f ca="1">IF(ISNUMBER(INDIRECT("K" &amp; ROW())/INDIRECT("G" &amp; ROW())),INDIRECT("K" &amp; ROW())/INDIRECT("G" &amp; ROW()), " ")</f>
        <v>6.0118577075098818</v>
      </c>
      <c r="N52" s="146" t="s">
        <v>248</v>
      </c>
    </row>
    <row r="53" spans="1:14" x14ac:dyDescent="0.25">
      <c r="A53" s="144" t="s">
        <v>130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248</v>
      </c>
    </row>
    <row r="54" spans="1:14" x14ac:dyDescent="0.25">
      <c r="A54" s="144" t="s">
        <v>131</v>
      </c>
      <c r="B54" s="145"/>
      <c r="C54" s="145"/>
      <c r="D54" s="145"/>
      <c r="E54" s="145"/>
      <c r="F54" s="145"/>
      <c r="G54" s="164">
        <v>63</v>
      </c>
      <c r="H54" s="165"/>
      <c r="I54" s="165"/>
      <c r="J54" s="165"/>
      <c r="K54" s="164">
        <v>758</v>
      </c>
      <c r="L54" s="166"/>
      <c r="M54" s="164">
        <f ca="1">IF(ISNUMBER(INDIRECT("K" &amp; ROW())/INDIRECT("G" &amp; ROW())),INDIRECT("K" &amp; ROW())/INDIRECT("G" &amp; ROW()), " ")</f>
        <v>12.031746031746032</v>
      </c>
      <c r="N54" s="146" t="s">
        <v>248</v>
      </c>
    </row>
    <row r="55" spans="1:14" x14ac:dyDescent="0.25">
      <c r="A55" s="144" t="s">
        <v>132</v>
      </c>
      <c r="B55" s="145"/>
      <c r="C55" s="145"/>
      <c r="D55" s="145"/>
      <c r="E55" s="145"/>
      <c r="F55" s="145"/>
      <c r="G55" s="164">
        <v>185</v>
      </c>
      <c r="H55" s="165"/>
      <c r="I55" s="165"/>
      <c r="J55" s="165"/>
      <c r="K55" s="164">
        <v>738</v>
      </c>
      <c r="L55" s="166"/>
      <c r="M55" s="164">
        <f ca="1">IF(ISNUMBER(INDIRECT("K" &amp; ROW())/INDIRECT("G" &amp; ROW())),INDIRECT("K" &amp; ROW())/INDIRECT("G" &amp; ROW()), " ")</f>
        <v>3.9891891891891893</v>
      </c>
      <c r="N55" s="146" t="s">
        <v>248</v>
      </c>
    </row>
    <row r="56" spans="1:14" x14ac:dyDescent="0.25">
      <c r="A56" s="144" t="s">
        <v>133</v>
      </c>
      <c r="B56" s="145"/>
      <c r="C56" s="145"/>
      <c r="D56" s="145"/>
      <c r="E56" s="145"/>
      <c r="F56" s="145"/>
      <c r="G56" s="164">
        <v>5</v>
      </c>
      <c r="H56" s="165"/>
      <c r="I56" s="165"/>
      <c r="J56" s="165"/>
      <c r="K56" s="164">
        <v>26</v>
      </c>
      <c r="L56" s="166"/>
      <c r="M56" s="164">
        <f ca="1">IF(ISNUMBER(INDIRECT("K" &amp; ROW())/INDIRECT("G" &amp; ROW())),INDIRECT("K" &amp; ROW())/INDIRECT("G" &amp; ROW()), " ")</f>
        <v>5.2</v>
      </c>
      <c r="N56" s="146" t="s">
        <v>248</v>
      </c>
    </row>
    <row r="57" spans="1:14" x14ac:dyDescent="0.25">
      <c r="A57" s="147" t="s">
        <v>134</v>
      </c>
      <c r="B57" s="148"/>
      <c r="C57" s="148"/>
      <c r="D57" s="148"/>
      <c r="E57" s="148"/>
      <c r="F57" s="148"/>
      <c r="G57" s="167">
        <v>67</v>
      </c>
      <c r="H57" s="168"/>
      <c r="I57" s="168"/>
      <c r="J57" s="168"/>
      <c r="K57" s="167">
        <v>680</v>
      </c>
      <c r="L57" s="169"/>
      <c r="M57" s="167">
        <f ca="1">IF(ISNUMBER(INDIRECT("K" &amp; ROW())/INDIRECT("G" &amp; ROW())),INDIRECT("K" &amp; ROW())/INDIRECT("G" &amp; ROW()), " ")</f>
        <v>10.149253731343284</v>
      </c>
      <c r="N57" s="149" t="s">
        <v>248</v>
      </c>
    </row>
    <row r="58" spans="1:14" x14ac:dyDescent="0.25">
      <c r="A58" s="147" t="s">
        <v>135</v>
      </c>
      <c r="B58" s="148"/>
      <c r="C58" s="148"/>
      <c r="D58" s="148"/>
      <c r="E58" s="148"/>
      <c r="F58" s="148"/>
      <c r="G58" s="167">
        <v>38</v>
      </c>
      <c r="H58" s="168"/>
      <c r="I58" s="168"/>
      <c r="J58" s="168"/>
      <c r="K58" s="167">
        <v>366</v>
      </c>
      <c r="L58" s="169"/>
      <c r="M58" s="167">
        <f ca="1">IF(ISNUMBER(INDIRECT("K" &amp; ROW())/INDIRECT("G" &amp; ROW())),INDIRECT("K" &amp; ROW())/INDIRECT("G" &amp; ROW()), " ")</f>
        <v>9.6315789473684212</v>
      </c>
      <c r="N58" s="149" t="s">
        <v>248</v>
      </c>
    </row>
    <row r="59" spans="1:14" x14ac:dyDescent="0.25">
      <c r="A59" s="147" t="s">
        <v>136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248</v>
      </c>
    </row>
    <row r="60" spans="1:14" x14ac:dyDescent="0.25">
      <c r="A60" s="144" t="s">
        <v>137</v>
      </c>
      <c r="B60" s="145"/>
      <c r="C60" s="145"/>
      <c r="D60" s="145"/>
      <c r="E60" s="145"/>
      <c r="F60" s="145"/>
      <c r="G60" s="164">
        <v>113</v>
      </c>
      <c r="H60" s="165"/>
      <c r="I60" s="165"/>
      <c r="J60" s="165"/>
      <c r="K60" s="164">
        <v>508</v>
      </c>
      <c r="L60" s="166"/>
      <c r="M60" s="164">
        <f ca="1">IF(ISNUMBER(INDIRECT("K" &amp; ROW())/INDIRECT("G" &amp; ROW())),INDIRECT("K" &amp; ROW())/INDIRECT("G" &amp; ROW()), " ")</f>
        <v>4.4955752212389379</v>
      </c>
      <c r="N60" s="146" t="s">
        <v>248</v>
      </c>
    </row>
    <row r="61" spans="1:14" ht="30" customHeight="1" x14ac:dyDescent="0.25">
      <c r="A61" s="144" t="s">
        <v>138</v>
      </c>
      <c r="B61" s="145"/>
      <c r="C61" s="145"/>
      <c r="D61" s="145"/>
      <c r="E61" s="145"/>
      <c r="F61" s="145"/>
      <c r="G61" s="164">
        <v>245</v>
      </c>
      <c r="H61" s="165"/>
      <c r="I61" s="165"/>
      <c r="J61" s="165"/>
      <c r="K61" s="164">
        <v>2059</v>
      </c>
      <c r="L61" s="166"/>
      <c r="M61" s="164">
        <f ca="1">IF(ISNUMBER(INDIRECT("K" &amp; ROW())/INDIRECT("G" &amp; ROW())),INDIRECT("K" &amp; ROW())/INDIRECT("G" &amp; ROW()), " ")</f>
        <v>8.4040816326530621</v>
      </c>
      <c r="N61" s="146" t="s">
        <v>248</v>
      </c>
    </row>
    <row r="62" spans="1:14" x14ac:dyDescent="0.25">
      <c r="A62" s="144" t="s">
        <v>139</v>
      </c>
      <c r="B62" s="145"/>
      <c r="C62" s="145"/>
      <c r="D62" s="145"/>
      <c r="E62" s="145"/>
      <c r="F62" s="145"/>
      <c r="G62" s="164">
        <v>358</v>
      </c>
      <c r="H62" s="165"/>
      <c r="I62" s="165"/>
      <c r="J62" s="165"/>
      <c r="K62" s="164">
        <v>2567</v>
      </c>
      <c r="L62" s="166"/>
      <c r="M62" s="164">
        <f ca="1">IF(ISNUMBER(INDIRECT("K" &amp; ROW())/INDIRECT("G" &amp; ROW())),INDIRECT("K" &amp; ROW())/INDIRECT("G" &amp; ROW()), " ")</f>
        <v>7.1703910614525137</v>
      </c>
      <c r="N62" s="146" t="s">
        <v>248</v>
      </c>
    </row>
    <row r="63" spans="1:14" ht="30" customHeight="1" x14ac:dyDescent="0.25">
      <c r="A63" s="144" t="s">
        <v>140</v>
      </c>
      <c r="B63" s="145"/>
      <c r="C63" s="145"/>
      <c r="D63" s="145"/>
      <c r="E63" s="145"/>
      <c r="F63" s="145"/>
      <c r="G63" s="164">
        <v>37.29</v>
      </c>
      <c r="H63" s="165"/>
      <c r="I63" s="165"/>
      <c r="J63" s="165"/>
      <c r="K63" s="164">
        <v>168.18</v>
      </c>
      <c r="L63" s="166"/>
      <c r="M63" s="164">
        <f ca="1">IF(ISNUMBER(INDIRECT("K" &amp; ROW())/INDIRECT("G" &amp; ROW())),INDIRECT("K" &amp; ROW())/INDIRECT("G" &amp; ROW()), " ")</f>
        <v>4.5100563153660502</v>
      </c>
      <c r="N63" s="146" t="s">
        <v>248</v>
      </c>
    </row>
    <row r="64" spans="1:14" x14ac:dyDescent="0.25">
      <c r="A64" s="147" t="s">
        <v>141</v>
      </c>
      <c r="B64" s="148"/>
      <c r="C64" s="148"/>
      <c r="D64" s="148"/>
      <c r="E64" s="148"/>
      <c r="F64" s="148"/>
      <c r="G64" s="167">
        <v>395.29</v>
      </c>
      <c r="H64" s="168"/>
      <c r="I64" s="168"/>
      <c r="J64" s="168"/>
      <c r="K64" s="167">
        <v>2735.18</v>
      </c>
      <c r="L64" s="169"/>
      <c r="M64" s="167">
        <f ca="1">IF(ISNUMBER(INDIRECT("K" &amp; ROW())/INDIRECT("G" &amp; ROW())),INDIRECT("K" &amp; ROW())/INDIRECT("G" &amp; ROW()), " ")</f>
        <v>6.9194262440233745</v>
      </c>
      <c r="N64" s="149" t="s">
        <v>248</v>
      </c>
    </row>
    <row r="65" spans="1:14" x14ac:dyDescent="0.25">
      <c r="A65" s="48"/>
      <c r="G65" s="67"/>
      <c r="H65" s="68"/>
      <c r="I65" s="68"/>
      <c r="J65" s="68"/>
      <c r="K65" s="67"/>
      <c r="L65" s="69"/>
      <c r="M65" s="67"/>
      <c r="N65" s="48"/>
    </row>
    <row r="66" spans="1:14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71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3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75" t="s">
        <v>72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</sheetData>
  <mergeCells count="46">
    <mergeCell ref="A64:F64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24:N24"/>
    <mergeCell ref="A25:N25"/>
    <mergeCell ref="A30:N30"/>
    <mergeCell ref="A35:N35"/>
    <mergeCell ref="A48:N48"/>
    <mergeCell ref="A49:N4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