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3" i="16"/>
  <c r="M34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5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2" i="8"/>
  <c r="K61" i="8"/>
  <c r="H62" i="8"/>
  <c r="H61" i="8"/>
  <c r="J14" i="16"/>
  <c r="G14" i="16"/>
  <c r="K30" i="8"/>
  <c r="H30" i="8"/>
  <c r="A18" i="16"/>
  <c r="M51" i="16"/>
  <c r="M55" i="16"/>
  <c r="M59" i="16"/>
  <c r="M63" i="16"/>
  <c r="M56" i="16"/>
  <c r="M60" i="16"/>
  <c r="M52" i="16"/>
  <c r="M53" i="16"/>
  <c r="M57" i="16"/>
  <c r="M61" i="16"/>
  <c r="M58" i="16"/>
  <c r="M62" i="16"/>
  <c r="M5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<sst xmlns="http://schemas.openxmlformats.org/spreadsheetml/2006/main" count="340" uniqueCount="243">
  <si>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</si>
  <si>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</si>
  <si>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</si>
  <si>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</si>
  <si>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</si>
  <si>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</si>
  <si>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</si>
  <si>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</si>
  <si>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</si>
  <si>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</si>
  <si>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</si>
  <si>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</si>
  <si>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</si>
  <si>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</si>
  <si>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</si>
  <si>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</si>
  <si>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</si>
  <si>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</si>
  <si>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</si>
  <si>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</si>
  <si>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</si>
  <si>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</si>
  <si>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</si>
  <si>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</si>
  <si>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</si>
  <si>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</si>
  <si>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</si>
  <si>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</si>
  <si>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</si>
  <si>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</si>
  <si>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</si>
  <si>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</si>
  <si>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</si>
  <si>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</si>
  <si>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</si>
  <si>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</si>
  <si>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</si>
  <si>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</si>
  <si>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</si>
  <si>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</si>
  <si>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</si>
  <si>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</si>
  <si>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</si>
  <si>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</si>
  <si>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</si>
  <si>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</si>
  <si>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</si>
  <si>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</si>
  <si>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</si>
  <si>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</si>
  <si>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</si>
  <si>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</si>
  <si>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</si>
  <si>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</si>
  <si>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</si>
  <si>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</si>
  <si>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</si>
  <si>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</si>
  <si>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</si>
  <si>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</si>
  <si>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</si>
  <si>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</si>
  <si>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</si>
  <si>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</si>
  <si>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</si>
  <si>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14.03.2016</t>
  </si>
  <si>
    <t>01.10.2015</t>
  </si>
  <si>
    <t>31.10.2015</t>
  </si>
  <si>
    <t>О ПРИЕМКЕ ВЫПОЛНЕННЫХ РАБОТ за Октябрь 2015</t>
  </si>
  <si>
    <t>на юж 1а</t>
  </si>
  <si>
    <t>Сдал:  _________________ //</t>
  </si>
  <si>
    <t>Принял:  _________________ //</t>
  </si>
  <si>
    <t>Раздел 4. НОЯБРЬ</t>
  </si>
  <si>
    <t>Ремонт подъезда</t>
  </si>
  <si>
    <t>ТЕРр62-18-3
Окраска масляными составами: торцов лестничных маршей
100 м2 окрашиваемой поверхности
НР 68%=80%*0.85 от ФОТ
СП 40%=50%*0.8 от ФОТ</t>
  </si>
  <si>
    <t>0,201
68
40</t>
  </si>
  <si>
    <t>449,74
_____
525,51</t>
  </si>
  <si>
    <t>9,57
_____
1,4</t>
  </si>
  <si>
    <t>198
72
45</t>
  </si>
  <si>
    <t>90
_____
106</t>
  </si>
  <si>
    <t>1460
740
435</t>
  </si>
  <si>
    <t>1085
_____
365</t>
  </si>
  <si>
    <t>Р</t>
  </si>
  <si>
    <t>10
_____
3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</si>
  <si>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</si>
  <si>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1,258
68
40</t>
  </si>
  <si>
    <t>147,72
_____
26,66</t>
  </si>
  <si>
    <t>6,47
_____
1,4</t>
  </si>
  <si>
    <t>228
150
94</t>
  </si>
  <si>
    <t>186
_____
34</t>
  </si>
  <si>
    <t>8
_____
2</t>
  </si>
  <si>
    <t>2484
1532
901</t>
  </si>
  <si>
    <t>2232
_____
209</t>
  </si>
  <si>
    <t>43
_____
21</t>
  </si>
  <si>
    <t>ТЕРр61-2-7
Ремонт штукатурки внутренних стен по камню и бетону цементно-известковым раствором, площадью отдельных мест: до 1 м2 толщиной слоя до 20 мм
100 м2 отремонтированной поверхности
НР 67%=79%*0.85 от ФОТ
СП 40%=50%*0.8 от ФОТ</t>
  </si>
  <si>
    <t>0,502
67
40</t>
  </si>
  <si>
    <t>2557,52
_____
1413,49</t>
  </si>
  <si>
    <t>22,6
_____
9,39</t>
  </si>
  <si>
    <t>2005
1018
645</t>
  </si>
  <si>
    <t>1284
_____
710</t>
  </si>
  <si>
    <t>11
_____
5</t>
  </si>
  <si>
    <t>18382
10362
6186</t>
  </si>
  <si>
    <t>15408
_____
2919</t>
  </si>
  <si>
    <t>55
_____
57</t>
  </si>
  <si>
    <t>ТЕРр61-4-7
Ремонт штукатурки потолков по камню и бетону цементно-известковым раствором, площадью отдельных мест: до 1 м2 толщиной слоя до 20 мм
100 м2 отремонтированной поверхности
НР 67%=79%*0.85 от ФОТ
СП 40%=50%*0.8 от ФОТ</t>
  </si>
  <si>
    <t>0,089
67
40</t>
  </si>
  <si>
    <t>3291,66
_____
1484,11</t>
  </si>
  <si>
    <t>24,29
_____
10,09</t>
  </si>
  <si>
    <t>427
232
147</t>
  </si>
  <si>
    <t>293
_____
132</t>
  </si>
  <si>
    <t>2
_____
1</t>
  </si>
  <si>
    <t>4072
2364
1412</t>
  </si>
  <si>
    <t>3518
_____
544</t>
  </si>
  <si>
    <t>10
_____
11</t>
  </si>
  <si>
    <t>ТЕРр62-35-1
Окраска масляными составами ранее окрашенных металлических решеток и оград: без рельефа за 1 раз
100 м2 окрашиваемой поверхности
НР 68%=80%*0.85 от ФОТ
СП 40%=50%*0.8 от ФОТ</t>
  </si>
  <si>
    <t>0,09021
68
40</t>
  </si>
  <si>
    <t>685,23
_____
255,64</t>
  </si>
  <si>
    <t>85
50
31</t>
  </si>
  <si>
    <t>62
_____
23</t>
  </si>
  <si>
    <t>813
505
297</t>
  </si>
  <si>
    <t>742
_____
70</t>
  </si>
  <si>
    <t>Итого прямые затраты по акту</t>
  </si>
  <si>
    <t>1915
_____
1005</t>
  </si>
  <si>
    <t>23
_____
8</t>
  </si>
  <si>
    <t>22985
_____
4107</t>
  </si>
  <si>
    <t>119
_____
92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</si>
  <si>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</si>
  <si>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</si>
  <si>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</si>
  <si>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</si>
  <si>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</si>
  <si>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</si>
  <si>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</si>
  <si>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Малярные работы (ремонтно-строительные)</t>
  </si>
  <si>
    <t xml:space="preserve">    Штукатурные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</si>
  <si>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</si>
  <si>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</si>
  <si>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</si>
  <si>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</si>
  <si>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</si>
  <si>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</si>
  <si>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</si>
  <si>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</si>
  <si>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</si>
  <si>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</si>
  <si>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</si>
  <si>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1-3-1</t>
  </si>
  <si>
    <t>Затраты труда рабочих (ср 3,1)</t>
  </si>
  <si>
    <t xml:space="preserve">10,92
</t>
  </si>
  <si>
    <t xml:space="preserve">131,05
</t>
  </si>
  <si>
    <t>1-3-2</t>
  </si>
  <si>
    <t>Затраты труда рабочих (ср 3,2)</t>
  </si>
  <si>
    <t xml:space="preserve">11,05
</t>
  </si>
  <si>
    <t xml:space="preserve">132,66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</si>
  <si>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</si>
  <si>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</si>
  <si>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</si>
  <si>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</si>
  <si>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</si>
  <si>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</si>
  <si>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</si>
  <si>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</si>
  <si>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</si>
  <si>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</si>
  <si>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</si>
  <si>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</si>
  <si>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</si>
  <si>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</si>
  <si>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</si>
  <si>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52/1 (031121)</t>
  </si>
  <si>
    <t>Автомобили бортовые, грузоподъемность: до 5 т</t>
  </si>
  <si>
    <t xml:space="preserve">103,2
</t>
  </si>
  <si>
    <t xml:space="preserve">587
</t>
  </si>
  <si>
    <t>МТРиЭ ЧО, Пост. № 52/1</t>
  </si>
  <si>
    <t xml:space="preserve">                  Материалы</t>
  </si>
  <si>
    <t>101-0404</t>
  </si>
  <si>
    <t>Краска для наружных работ: черная, марок МА-015, ПФ-014</t>
  </si>
  <si>
    <t xml:space="preserve">т
</t>
  </si>
  <si>
    <t xml:space="preserve">13850
</t>
  </si>
  <si>
    <t xml:space="preserve">38529,12
</t>
  </si>
  <si>
    <t>Среднее (14.01.039,14.01.0392)</t>
  </si>
  <si>
    <t>101-0453</t>
  </si>
  <si>
    <t>Краски цветные, готовые к применению для внутренних работ МА-25: красно-коричневая</t>
  </si>
  <si>
    <t xml:space="preserve">17060
</t>
  </si>
  <si>
    <t xml:space="preserve">42646,72
</t>
  </si>
  <si>
    <t>МТРиЭ ЧО, Пост.от 05.11.2015 г. №52/1, п.111</t>
  </si>
  <si>
    <t>101-0488</t>
  </si>
  <si>
    <t>Купорос медный марки: А</t>
  </si>
  <si>
    <t xml:space="preserve">10700
</t>
  </si>
  <si>
    <t xml:space="preserve">128488,43
</t>
  </si>
  <si>
    <t>26.02.075</t>
  </si>
  <si>
    <t>101-0628</t>
  </si>
  <si>
    <t>Олифа комбинированная, марки: К-3</t>
  </si>
  <si>
    <t xml:space="preserve">30040
</t>
  </si>
  <si>
    <t xml:space="preserve">105777,06
</t>
  </si>
  <si>
    <t>МТРиЭ ЧО, Пост.от 05.11.2015 г. №52/1, п.376</t>
  </si>
  <si>
    <t>101-1596</t>
  </si>
  <si>
    <t>Шкурка шлифовальная двухслойная с зернистостью 40-25</t>
  </si>
  <si>
    <t xml:space="preserve">м2
</t>
  </si>
  <si>
    <t xml:space="preserve">38,7
</t>
  </si>
  <si>
    <t xml:space="preserve">128,65
</t>
  </si>
  <si>
    <t>Среднее (34.08.0544, 34.08.0543)</t>
  </si>
  <si>
    <t>101-1712</t>
  </si>
  <si>
    <t>Шпатлевка клеевая</t>
  </si>
  <si>
    <t xml:space="preserve">4950
</t>
  </si>
  <si>
    <t xml:space="preserve">25053,47
</t>
  </si>
  <si>
    <t>13.01.138</t>
  </si>
  <si>
    <t>101-1757</t>
  </si>
  <si>
    <t>Ветошь</t>
  </si>
  <si>
    <t xml:space="preserve">кг
</t>
  </si>
  <si>
    <t xml:space="preserve">7,02
</t>
  </si>
  <si>
    <t xml:space="preserve">39,18
</t>
  </si>
  <si>
    <t>26.10.030</t>
  </si>
  <si>
    <t>101-1815</t>
  </si>
  <si>
    <t>Краски сухие для внутренних работ</t>
  </si>
  <si>
    <t xml:space="preserve">7970
</t>
  </si>
  <si>
    <t xml:space="preserve">13893,52
</t>
  </si>
  <si>
    <t>Среднее (14.01.208, 14.01.2082, 14.01.2083, 14.01.2084, 14.01.069)</t>
  </si>
  <si>
    <t>402-0083</t>
  </si>
  <si>
    <t>Раствор готовый отделочный тяжелый: цементно-известковый 1:1:6</t>
  </si>
  <si>
    <t xml:space="preserve">м3
</t>
  </si>
  <si>
    <t xml:space="preserve">642
</t>
  </si>
  <si>
    <t xml:space="preserve">2639,93
</t>
  </si>
  <si>
    <t>МТРиЭ ЧО, Пост.от 05.11.2015 г. №52/1, п.081</t>
  </si>
  <si>
    <t>405-0253</t>
  </si>
  <si>
    <t>Известь строительная: негашеная комовая, сорт I</t>
  </si>
  <si>
    <t xml:space="preserve">722,97
</t>
  </si>
  <si>
    <t xml:space="preserve">4289,73
</t>
  </si>
  <si>
    <t>МТРиЭ ЧО, Пост.от 05.11.2015 г. №52/1, п.372</t>
  </si>
  <si>
    <t>409-0639</t>
  </si>
  <si>
    <t>Пемза шлаковая (щебень пористый из металлургического шлака), марка 600, фракция 5-10 мм</t>
  </si>
  <si>
    <t xml:space="preserve">101
</t>
  </si>
  <si>
    <t xml:space="preserve">380,49
</t>
  </si>
  <si>
    <t>Среднее (07.01.060, 07.01.1116, 07.01.020,07.01.081.1)</t>
  </si>
  <si>
    <t>411-0001</t>
  </si>
  <si>
    <t>Вода</t>
  </si>
  <si>
    <t xml:space="preserve">3,11
</t>
  </si>
  <si>
    <t xml:space="preserve">24,12
</t>
  </si>
  <si>
    <t>Среднее (26.01.015, 26.01.017)</t>
  </si>
  <si>
    <t xml:space="preserve">          Неучтенные ресурсы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</si>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</sst>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0"/>
  <sheetViews>
    <sheetView showGridLines="0" tabSelected="1" topLeftCell="D10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172.29</v>
      </c>
      <c r="X14" s="27">
        <v>172.29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0.55000000000000004</v>
      </c>
      <c r="X15" s="27">
        <v>0.55000000000000004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5685/1000</f>
        <v>5.6849999999999996</v>
      </c>
      <c r="I27" s="85"/>
      <c r="J27" s="35" t="s">
        <v>5</v>
      </c>
      <c r="K27" s="86">
        <f>53415/1000</f>
        <v>53.414999999999999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0.17283999999999999</v>
      </c>
      <c r="I30" s="85"/>
      <c r="J30" s="35" t="s">
        <v>7</v>
      </c>
      <c r="K30" s="86">
        <f>(X14+X15)/1000</f>
        <v>0.17283999999999999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1923</v>
      </c>
      <c r="Z30" s="71">
        <v>1523</v>
      </c>
      <c r="AA30" s="71">
        <v>962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1923/1000</f>
        <v>1.923</v>
      </c>
      <c r="I31" s="85"/>
      <c r="J31" s="35" t="s">
        <v>5</v>
      </c>
      <c r="K31" s="86">
        <f>23077/1000</f>
        <v>23.077000000000002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23077</v>
      </c>
      <c r="Z31" s="72">
        <v>15502</v>
      </c>
      <c r="AA31" s="72">
        <v>9231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9</v>
      </c>
      <c r="C42" s="134" t="s">
        <v>74</v>
      </c>
      <c r="D42" s="135" t="s">
        <v>75</v>
      </c>
      <c r="E42" s="136">
        <v>984.82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>
        <v>2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 t="s">
        <v>83</v>
      </c>
    </row>
    <row r="43" spans="1:22" ht="79.8" x14ac:dyDescent="0.25">
      <c r="A43" s="132">
        <v>2</v>
      </c>
      <c r="B43" s="133">
        <v>10</v>
      </c>
      <c r="C43" s="134" t="s">
        <v>84</v>
      </c>
      <c r="D43" s="135" t="s">
        <v>85</v>
      </c>
      <c r="E43" s="136">
        <v>180.85</v>
      </c>
      <c r="F43" s="137" t="s">
        <v>86</v>
      </c>
      <c r="G43" s="136" t="s">
        <v>87</v>
      </c>
      <c r="H43" s="136" t="s">
        <v>88</v>
      </c>
      <c r="I43" s="136" t="s">
        <v>89</v>
      </c>
      <c r="J43" s="136" t="s">
        <v>90</v>
      </c>
      <c r="K43" s="136" t="s">
        <v>91</v>
      </c>
      <c r="L43" s="137" t="s">
        <v>92</v>
      </c>
      <c r="M43" s="137"/>
      <c r="N43" s="137" t="s">
        <v>82</v>
      </c>
      <c r="O43" s="137"/>
      <c r="P43" s="137"/>
      <c r="Q43" s="137"/>
      <c r="R43" s="137"/>
      <c r="S43" s="137"/>
      <c r="T43" s="137"/>
      <c r="U43" s="137"/>
      <c r="V43" s="137" t="s">
        <v>93</v>
      </c>
    </row>
    <row r="44" spans="1:22" ht="91.2" x14ac:dyDescent="0.25">
      <c r="A44" s="132">
        <v>3</v>
      </c>
      <c r="B44" s="133">
        <v>11</v>
      </c>
      <c r="C44" s="134" t="s">
        <v>94</v>
      </c>
      <c r="D44" s="135" t="s">
        <v>95</v>
      </c>
      <c r="E44" s="136">
        <v>3993.61</v>
      </c>
      <c r="F44" s="137" t="s">
        <v>96</v>
      </c>
      <c r="G44" s="136" t="s">
        <v>97</v>
      </c>
      <c r="H44" s="136" t="s">
        <v>98</v>
      </c>
      <c r="I44" s="136" t="s">
        <v>99</v>
      </c>
      <c r="J44" s="136" t="s">
        <v>100</v>
      </c>
      <c r="K44" s="136" t="s">
        <v>101</v>
      </c>
      <c r="L44" s="137" t="s">
        <v>102</v>
      </c>
      <c r="M44" s="137"/>
      <c r="N44" s="137" t="s">
        <v>82</v>
      </c>
      <c r="O44" s="137"/>
      <c r="P44" s="137"/>
      <c r="Q44" s="137"/>
      <c r="R44" s="137"/>
      <c r="S44" s="137"/>
      <c r="T44" s="137"/>
      <c r="U44" s="137"/>
      <c r="V44" s="137" t="s">
        <v>103</v>
      </c>
    </row>
    <row r="45" spans="1:22" ht="91.2" x14ac:dyDescent="0.25">
      <c r="A45" s="132">
        <v>4</v>
      </c>
      <c r="B45" s="133">
        <v>12</v>
      </c>
      <c r="C45" s="134" t="s">
        <v>104</v>
      </c>
      <c r="D45" s="135" t="s">
        <v>105</v>
      </c>
      <c r="E45" s="136">
        <v>4800.0600000000004</v>
      </c>
      <c r="F45" s="137" t="s">
        <v>106</v>
      </c>
      <c r="G45" s="136" t="s">
        <v>107</v>
      </c>
      <c r="H45" s="136" t="s">
        <v>108</v>
      </c>
      <c r="I45" s="136" t="s">
        <v>109</v>
      </c>
      <c r="J45" s="136" t="s">
        <v>110</v>
      </c>
      <c r="K45" s="136" t="s">
        <v>111</v>
      </c>
      <c r="L45" s="137" t="s">
        <v>112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 t="s">
        <v>113</v>
      </c>
    </row>
    <row r="46" spans="1:22" ht="79.8" x14ac:dyDescent="0.25">
      <c r="A46" s="138">
        <v>5</v>
      </c>
      <c r="B46" s="139">
        <v>13</v>
      </c>
      <c r="C46" s="140" t="s">
        <v>114</v>
      </c>
      <c r="D46" s="141" t="s">
        <v>115</v>
      </c>
      <c r="E46" s="142">
        <v>941.9</v>
      </c>
      <c r="F46" s="143" t="s">
        <v>116</v>
      </c>
      <c r="G46" s="142">
        <v>1.03</v>
      </c>
      <c r="H46" s="142" t="s">
        <v>117</v>
      </c>
      <c r="I46" s="142" t="s">
        <v>118</v>
      </c>
      <c r="J46" s="142"/>
      <c r="K46" s="142" t="s">
        <v>119</v>
      </c>
      <c r="L46" s="143" t="s">
        <v>120</v>
      </c>
      <c r="M46" s="143"/>
      <c r="N46" s="143" t="s">
        <v>82</v>
      </c>
      <c r="O46" s="143"/>
      <c r="P46" s="143"/>
      <c r="Q46" s="143"/>
      <c r="R46" s="143"/>
      <c r="S46" s="143"/>
      <c r="T46" s="143"/>
      <c r="U46" s="143"/>
      <c r="V46" s="143">
        <v>1</v>
      </c>
    </row>
    <row r="47" spans="1:22" ht="34.200000000000003" x14ac:dyDescent="0.25">
      <c r="A47" s="144" t="s">
        <v>121</v>
      </c>
      <c r="B47" s="145"/>
      <c r="C47" s="145"/>
      <c r="D47" s="145"/>
      <c r="E47" s="145"/>
      <c r="F47" s="145"/>
      <c r="G47" s="145"/>
      <c r="H47" s="146">
        <v>2943</v>
      </c>
      <c r="I47" s="146" t="s">
        <v>122</v>
      </c>
      <c r="J47" s="146" t="s">
        <v>123</v>
      </c>
      <c r="K47" s="146">
        <v>27211</v>
      </c>
      <c r="L47" s="146" t="s">
        <v>124</v>
      </c>
      <c r="M47" s="146"/>
      <c r="N47" s="146"/>
      <c r="O47" s="146"/>
      <c r="P47" s="146"/>
      <c r="Q47" s="146"/>
      <c r="R47" s="146"/>
      <c r="S47" s="146"/>
      <c r="T47" s="146"/>
      <c r="U47" s="146"/>
      <c r="V47" s="146" t="s">
        <v>125</v>
      </c>
    </row>
    <row r="48" spans="1:22" x14ac:dyDescent="0.25">
      <c r="A48" s="144" t="s">
        <v>126</v>
      </c>
      <c r="B48" s="145"/>
      <c r="C48" s="145"/>
      <c r="D48" s="145"/>
      <c r="E48" s="145"/>
      <c r="F48" s="145"/>
      <c r="G48" s="145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4" t="s">
        <v>127</v>
      </c>
      <c r="B49" s="145"/>
      <c r="C49" s="145"/>
      <c r="D49" s="145"/>
      <c r="E49" s="145"/>
      <c r="F49" s="145"/>
      <c r="G49" s="145"/>
      <c r="H49" s="146">
        <v>1923</v>
      </c>
      <c r="I49" s="146"/>
      <c r="J49" s="146"/>
      <c r="K49" s="146">
        <v>23077</v>
      </c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4" t="s">
        <v>128</v>
      </c>
      <c r="B50" s="145"/>
      <c r="C50" s="145"/>
      <c r="D50" s="145"/>
      <c r="E50" s="145"/>
      <c r="F50" s="145"/>
      <c r="G50" s="145"/>
      <c r="H50" s="146">
        <v>1005</v>
      </c>
      <c r="I50" s="146"/>
      <c r="J50" s="146"/>
      <c r="K50" s="146">
        <v>4107</v>
      </c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4" t="s">
        <v>129</v>
      </c>
      <c r="B51" s="145"/>
      <c r="C51" s="145"/>
      <c r="D51" s="145"/>
      <c r="E51" s="145"/>
      <c r="F51" s="145"/>
      <c r="G51" s="145"/>
      <c r="H51" s="146">
        <v>23</v>
      </c>
      <c r="I51" s="146"/>
      <c r="J51" s="146"/>
      <c r="K51" s="146">
        <v>119</v>
      </c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</row>
    <row r="52" spans="1:22" x14ac:dyDescent="0.25">
      <c r="A52" s="147" t="s">
        <v>130</v>
      </c>
      <c r="B52" s="148"/>
      <c r="C52" s="148"/>
      <c r="D52" s="148"/>
      <c r="E52" s="148"/>
      <c r="F52" s="148"/>
      <c r="G52" s="148"/>
      <c r="H52" s="149">
        <v>1523</v>
      </c>
      <c r="I52" s="149"/>
      <c r="J52" s="149"/>
      <c r="K52" s="149">
        <v>15502</v>
      </c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x14ac:dyDescent="0.25">
      <c r="A53" s="147" t="s">
        <v>131</v>
      </c>
      <c r="B53" s="148"/>
      <c r="C53" s="148"/>
      <c r="D53" s="148"/>
      <c r="E53" s="148"/>
      <c r="F53" s="148"/>
      <c r="G53" s="148"/>
      <c r="H53" s="149">
        <v>962</v>
      </c>
      <c r="I53" s="149"/>
      <c r="J53" s="149"/>
      <c r="K53" s="149">
        <v>9231</v>
      </c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 x14ac:dyDescent="0.25">
      <c r="A54" s="147" t="s">
        <v>132</v>
      </c>
      <c r="B54" s="148"/>
      <c r="C54" s="148"/>
      <c r="D54" s="148"/>
      <c r="E54" s="148"/>
      <c r="F54" s="148"/>
      <c r="G54" s="148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</row>
    <row r="55" spans="1:22" x14ac:dyDescent="0.25">
      <c r="A55" s="144" t="s">
        <v>133</v>
      </c>
      <c r="B55" s="145"/>
      <c r="C55" s="145"/>
      <c r="D55" s="145"/>
      <c r="E55" s="145"/>
      <c r="F55" s="145"/>
      <c r="G55" s="145"/>
      <c r="H55" s="146">
        <v>953</v>
      </c>
      <c r="I55" s="146"/>
      <c r="J55" s="146"/>
      <c r="K55" s="146">
        <v>9166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134</v>
      </c>
      <c r="B56" s="145"/>
      <c r="C56" s="145"/>
      <c r="D56" s="145"/>
      <c r="E56" s="145"/>
      <c r="F56" s="145"/>
      <c r="G56" s="145"/>
      <c r="H56" s="146">
        <v>4475</v>
      </c>
      <c r="I56" s="146"/>
      <c r="J56" s="146"/>
      <c r="K56" s="146">
        <v>42778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135</v>
      </c>
      <c r="B57" s="145"/>
      <c r="C57" s="145"/>
      <c r="D57" s="145"/>
      <c r="E57" s="145"/>
      <c r="F57" s="145"/>
      <c r="G57" s="145"/>
      <c r="H57" s="146">
        <v>5428</v>
      </c>
      <c r="I57" s="146"/>
      <c r="J57" s="146"/>
      <c r="K57" s="146">
        <v>51944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ht="30" customHeight="1" x14ac:dyDescent="0.25">
      <c r="A58" s="144" t="s">
        <v>136</v>
      </c>
      <c r="B58" s="145"/>
      <c r="C58" s="145"/>
      <c r="D58" s="145"/>
      <c r="E58" s="145"/>
      <c r="F58" s="145"/>
      <c r="G58" s="145"/>
      <c r="H58" s="146">
        <v>257</v>
      </c>
      <c r="I58" s="146"/>
      <c r="J58" s="146"/>
      <c r="K58" s="146">
        <v>1471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7" t="s">
        <v>137</v>
      </c>
      <c r="B59" s="148"/>
      <c r="C59" s="148"/>
      <c r="D59" s="148"/>
      <c r="E59" s="148"/>
      <c r="F59" s="148"/>
      <c r="G59" s="148"/>
      <c r="H59" s="149">
        <v>5685</v>
      </c>
      <c r="I59" s="149"/>
      <c r="J59" s="149"/>
      <c r="K59" s="149">
        <v>53415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50"/>
      <c r="B60" s="39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50"/>
      <c r="B61" s="39"/>
      <c r="C61" s="73" t="s">
        <v>62</v>
      </c>
      <c r="D61" s="48"/>
      <c r="E61" s="48"/>
      <c r="F61" s="48"/>
      <c r="G61" s="48"/>
      <c r="H61" s="74">
        <f>IF(ISBLANK(Y30),"",ROUND(Z30/Y30,2)*100)</f>
        <v>79</v>
      </c>
      <c r="I61" s="48"/>
      <c r="J61" s="48"/>
      <c r="K61" s="74">
        <f>IF(ISBLANK(Y31),"",ROUND(Z31/Y31,2)*100)</f>
        <v>67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 x14ac:dyDescent="0.25">
      <c r="A62" s="50"/>
      <c r="B62" s="39"/>
      <c r="C62" s="73" t="s">
        <v>63</v>
      </c>
      <c r="D62" s="48"/>
      <c r="E62" s="48"/>
      <c r="F62" s="48"/>
      <c r="G62" s="48"/>
      <c r="H62" s="45">
        <f>IF(ISBLANK(Y30),"",ROUND(AA30/Y30,2)*100)</f>
        <v>50</v>
      </c>
      <c r="I62" s="48"/>
      <c r="J62" s="48"/>
      <c r="K62" s="45">
        <f>IF(ISBLANK(Y31),"",ROUND(AA31/Y31,2)*100)</f>
        <v>40</v>
      </c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</row>
    <row r="63" spans="1:22" x14ac:dyDescent="0.25">
      <c r="A63" s="28"/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3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2:22" x14ac:dyDescent="0.25">
      <c r="B66" s="75" t="s">
        <v>71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2:22" x14ac:dyDescent="0.25">
      <c r="B67" s="46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  <row r="79" spans="2:22" x14ac:dyDescent="0.25">
      <c r="C79" s="49"/>
      <c r="D79" s="49"/>
      <c r="E79" s="49"/>
      <c r="F79" s="49"/>
      <c r="G79" s="49"/>
    </row>
    <row r="80" spans="2:22" x14ac:dyDescent="0.25">
      <c r="C80" s="49"/>
      <c r="D80" s="49"/>
      <c r="E80" s="49"/>
      <c r="F80" s="49"/>
      <c r="G80" s="49"/>
    </row>
  </sheetData>
  <mergeCells count="47">
    <mergeCell ref="A57:G57"/>
    <mergeCell ref="A58:G58"/>
    <mergeCell ref="A59:G59"/>
    <mergeCell ref="A51:G51"/>
    <mergeCell ref="A52:G52"/>
    <mergeCell ref="A53:G53"/>
    <mergeCell ref="A54:G54"/>
    <mergeCell ref="A55:G55"/>
    <mergeCell ref="A56:G56"/>
    <mergeCell ref="A40:V40"/>
    <mergeCell ref="A41:V41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138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5685/1000</f>
        <v>5.6849999999999996</v>
      </c>
      <c r="H11" s="85"/>
      <c r="I11" s="55" t="s">
        <v>5</v>
      </c>
      <c r="J11" s="86">
        <f>53415/1000</f>
        <v>53.414999999999999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0.17283999999999999</v>
      </c>
      <c r="H14" s="85"/>
      <c r="I14" s="55" t="s">
        <v>7</v>
      </c>
      <c r="J14" s="86">
        <f>(P14+P15)/1000</f>
        <v>0.17283999999999999</v>
      </c>
      <c r="K14" s="87"/>
      <c r="L14" s="58">
        <v>1948</v>
      </c>
      <c r="M14" s="35" t="s">
        <v>7</v>
      </c>
      <c r="N14" s="57"/>
      <c r="O14" s="26">
        <v>172.29</v>
      </c>
      <c r="P14" s="27">
        <v>172.29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1923/1000</f>
        <v>1.923</v>
      </c>
      <c r="H15" s="117"/>
      <c r="I15" s="55" t="s">
        <v>5</v>
      </c>
      <c r="J15" s="86">
        <f>23077/1000</f>
        <v>23.077000000000002</v>
      </c>
      <c r="K15" s="87"/>
      <c r="L15" s="59">
        <v>405</v>
      </c>
      <c r="M15" s="35" t="s">
        <v>5</v>
      </c>
      <c r="N15" s="57"/>
      <c r="O15" s="26">
        <v>0.55000000000000004</v>
      </c>
      <c r="P15" s="27">
        <v>0.55000000000000004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139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139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140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141</v>
      </c>
      <c r="C26" s="134" t="s">
        <v>142</v>
      </c>
      <c r="D26" s="154" t="s">
        <v>143</v>
      </c>
      <c r="E26" s="155">
        <v>17.989999999999998</v>
      </c>
      <c r="F26" s="136" t="s">
        <v>144</v>
      </c>
      <c r="G26" s="136">
        <v>185.84</v>
      </c>
      <c r="H26" s="156"/>
      <c r="I26" s="156"/>
      <c r="J26" s="136" t="s">
        <v>145</v>
      </c>
      <c r="K26" s="136">
        <v>2231.66</v>
      </c>
      <c r="L26" s="157"/>
      <c r="M26" s="156">
        <f>IF(ISNUMBER(K26/G26),IF(NOT(K26/G26=0),K26/G26, " "), " ")</f>
        <v>12.008501937150236</v>
      </c>
      <c r="N26" s="154"/>
    </row>
    <row r="27" spans="1:23" s="29" customFormat="1" ht="22.8" x14ac:dyDescent="0.25">
      <c r="A27" s="152">
        <v>2</v>
      </c>
      <c r="B27" s="153" t="s">
        <v>146</v>
      </c>
      <c r="C27" s="134" t="s">
        <v>147</v>
      </c>
      <c r="D27" s="154" t="s">
        <v>143</v>
      </c>
      <c r="E27" s="155">
        <v>5.66</v>
      </c>
      <c r="F27" s="136" t="s">
        <v>148</v>
      </c>
      <c r="G27" s="136">
        <v>61.81</v>
      </c>
      <c r="H27" s="156"/>
      <c r="I27" s="156"/>
      <c r="J27" s="136" t="s">
        <v>149</v>
      </c>
      <c r="K27" s="136">
        <v>741.74</v>
      </c>
      <c r="L27" s="157"/>
      <c r="M27" s="156">
        <f>IF(ISNUMBER(K27/G27),IF(NOT(K27/G27=0),K27/G27, " "), " ")</f>
        <v>12.000323572237502</v>
      </c>
      <c r="N27" s="154"/>
    </row>
    <row r="28" spans="1:23" s="29" customFormat="1" ht="22.8" x14ac:dyDescent="0.25">
      <c r="A28" s="152">
        <v>3</v>
      </c>
      <c r="B28" s="153" t="s">
        <v>150</v>
      </c>
      <c r="C28" s="134" t="s">
        <v>151</v>
      </c>
      <c r="D28" s="154" t="s">
        <v>143</v>
      </c>
      <c r="E28" s="155">
        <v>8.18</v>
      </c>
      <c r="F28" s="136" t="s">
        <v>152</v>
      </c>
      <c r="G28" s="136">
        <v>90.39</v>
      </c>
      <c r="H28" s="156"/>
      <c r="I28" s="156"/>
      <c r="J28" s="136" t="s">
        <v>153</v>
      </c>
      <c r="K28" s="136">
        <v>1085.1600000000001</v>
      </c>
      <c r="L28" s="157"/>
      <c r="M28" s="156">
        <f>IF(ISNUMBER(K28/G28),IF(NOT(K28/G28=0),K28/G28, " "), " ")</f>
        <v>12.005310321938268</v>
      </c>
      <c r="N28" s="154"/>
    </row>
    <row r="29" spans="1:23" s="29" customFormat="1" ht="22.8" x14ac:dyDescent="0.25">
      <c r="A29" s="152">
        <v>4</v>
      </c>
      <c r="B29" s="153" t="s">
        <v>154</v>
      </c>
      <c r="C29" s="134" t="s">
        <v>155</v>
      </c>
      <c r="D29" s="154" t="s">
        <v>143</v>
      </c>
      <c r="E29" s="155">
        <v>114.63</v>
      </c>
      <c r="F29" s="136" t="s">
        <v>156</v>
      </c>
      <c r="G29" s="136">
        <v>1283.8599999999999</v>
      </c>
      <c r="H29" s="156"/>
      <c r="I29" s="156"/>
      <c r="J29" s="136" t="s">
        <v>157</v>
      </c>
      <c r="K29" s="136">
        <v>15407.42</v>
      </c>
      <c r="L29" s="157"/>
      <c r="M29" s="156">
        <f>IF(ISNUMBER(K29/G29),IF(NOT(K29/G29=0),K29/G29, " "), " ")</f>
        <v>12.00085679123892</v>
      </c>
      <c r="N29" s="154"/>
    </row>
    <row r="30" spans="1:23" ht="22.8" x14ac:dyDescent="0.25">
      <c r="A30" s="152">
        <v>5</v>
      </c>
      <c r="B30" s="153" t="s">
        <v>158</v>
      </c>
      <c r="C30" s="134" t="s">
        <v>159</v>
      </c>
      <c r="D30" s="154" t="s">
        <v>143</v>
      </c>
      <c r="E30" s="155">
        <v>25.83</v>
      </c>
      <c r="F30" s="136" t="s">
        <v>160</v>
      </c>
      <c r="G30" s="136">
        <v>292.91000000000003</v>
      </c>
      <c r="H30" s="156"/>
      <c r="I30" s="156"/>
      <c r="J30" s="136" t="s">
        <v>161</v>
      </c>
      <c r="K30" s="136">
        <v>3517.01</v>
      </c>
      <c r="L30" s="157"/>
      <c r="M30" s="156">
        <f>IF(ISNUMBER(K30/G30),IF(NOT(K30/G30=0),K30/G30, " "), " ")</f>
        <v>12.007135297531665</v>
      </c>
      <c r="N30" s="154"/>
    </row>
    <row r="31" spans="1:23" ht="22.8" x14ac:dyDescent="0.25">
      <c r="A31" s="152">
        <v>6</v>
      </c>
      <c r="B31" s="153">
        <v>2</v>
      </c>
      <c r="C31" s="134" t="s">
        <v>162</v>
      </c>
      <c r="D31" s="154" t="s">
        <v>143</v>
      </c>
      <c r="E31" s="155">
        <v>0.55000000000000004</v>
      </c>
      <c r="F31" s="136" t="s">
        <v>163</v>
      </c>
      <c r="G31" s="136"/>
      <c r="H31" s="156"/>
      <c r="I31" s="156"/>
      <c r="J31" s="136" t="s">
        <v>163</v>
      </c>
      <c r="K31" s="136"/>
      <c r="L31" s="157"/>
      <c r="M31" s="156" t="str">
        <f>IF(ISNUMBER(K31/G31),IF(NOT(K31/G31=0),K31/G31, " "), " ")</f>
        <v xml:space="preserve"> </v>
      </c>
      <c r="N31" s="154"/>
    </row>
    <row r="32" spans="1:23" ht="19.350000000000001" customHeight="1" x14ac:dyDescent="0.25">
      <c r="A32" s="128" t="s">
        <v>164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22.8" x14ac:dyDescent="0.25">
      <c r="A33" s="152">
        <v>7</v>
      </c>
      <c r="B33" s="153">
        <v>30954</v>
      </c>
      <c r="C33" s="134" t="s">
        <v>165</v>
      </c>
      <c r="D33" s="154" t="s">
        <v>166</v>
      </c>
      <c r="E33" s="155">
        <v>0.55000000000000004</v>
      </c>
      <c r="F33" s="136" t="s">
        <v>167</v>
      </c>
      <c r="G33" s="136">
        <v>18.54</v>
      </c>
      <c r="H33" s="156"/>
      <c r="I33" s="156"/>
      <c r="J33" s="136" t="s">
        <v>168</v>
      </c>
      <c r="K33" s="136">
        <v>89.65</v>
      </c>
      <c r="L33" s="157"/>
      <c r="M33" s="156">
        <f>IF(ISNUMBER(K33/G33),IF(NOT(K33/G33=0),K33/G33, " "), " ")</f>
        <v>4.8354908306364619</v>
      </c>
      <c r="N33" s="154" t="s">
        <v>169</v>
      </c>
    </row>
    <row r="34" spans="1:14" ht="22.8" x14ac:dyDescent="0.25">
      <c r="A34" s="152">
        <v>8</v>
      </c>
      <c r="B34" s="153">
        <v>400001</v>
      </c>
      <c r="C34" s="134" t="s">
        <v>170</v>
      </c>
      <c r="D34" s="154" t="s">
        <v>166</v>
      </c>
      <c r="E34" s="155">
        <v>0.05</v>
      </c>
      <c r="F34" s="136" t="s">
        <v>171</v>
      </c>
      <c r="G34" s="136">
        <v>5.16</v>
      </c>
      <c r="H34" s="156"/>
      <c r="I34" s="156"/>
      <c r="J34" s="136" t="s">
        <v>172</v>
      </c>
      <c r="K34" s="136">
        <v>29.35</v>
      </c>
      <c r="L34" s="157"/>
      <c r="M34" s="156">
        <f>IF(ISNUMBER(K34/G34),IF(NOT(K34/G34=0),K34/G34, " "), " ")</f>
        <v>5.6879844961240309</v>
      </c>
      <c r="N34" s="154" t="s">
        <v>173</v>
      </c>
    </row>
    <row r="35" spans="1:14" ht="19.350000000000001" customHeight="1" x14ac:dyDescent="0.25">
      <c r="A35" s="128" t="s">
        <v>174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34.200000000000003" x14ac:dyDescent="0.25">
      <c r="A36" s="152">
        <v>9</v>
      </c>
      <c r="B36" s="153" t="s">
        <v>175</v>
      </c>
      <c r="C36" s="134" t="s">
        <v>176</v>
      </c>
      <c r="D36" s="154" t="s">
        <v>177</v>
      </c>
      <c r="E36" s="155">
        <v>1.1000000000000001E-3</v>
      </c>
      <c r="F36" s="136" t="s">
        <v>178</v>
      </c>
      <c r="G36" s="136">
        <v>15.24</v>
      </c>
      <c r="H36" s="156">
        <v>37288.14</v>
      </c>
      <c r="I36" s="156">
        <v>41.02</v>
      </c>
      <c r="J36" s="136" t="s">
        <v>179</v>
      </c>
      <c r="K36" s="136">
        <v>42.38</v>
      </c>
      <c r="L36" s="157"/>
      <c r="M36" s="156">
        <f>IF(ISNUMBER(K36/G36),IF(NOT(K36/G36=0),K36/G36, " "), " ")</f>
        <v>2.7808398950131235</v>
      </c>
      <c r="N36" s="154" t="s">
        <v>180</v>
      </c>
    </row>
    <row r="37" spans="1:14" ht="34.200000000000003" x14ac:dyDescent="0.25">
      <c r="A37" s="152">
        <v>10</v>
      </c>
      <c r="B37" s="153" t="s">
        <v>181</v>
      </c>
      <c r="C37" s="134" t="s">
        <v>182</v>
      </c>
      <c r="D37" s="154" t="s">
        <v>177</v>
      </c>
      <c r="E37" s="155">
        <v>2.5000000000000001E-3</v>
      </c>
      <c r="F37" s="136" t="s">
        <v>183</v>
      </c>
      <c r="G37" s="136">
        <v>42.65</v>
      </c>
      <c r="H37" s="156">
        <v>41325</v>
      </c>
      <c r="I37" s="156">
        <v>103.31</v>
      </c>
      <c r="J37" s="136" t="s">
        <v>184</v>
      </c>
      <c r="K37" s="136">
        <v>106.62</v>
      </c>
      <c r="L37" s="157"/>
      <c r="M37" s="156">
        <f>IF(ISNUMBER(K37/G37),IF(NOT(K37/G37=0),K37/G37, " "), " ")</f>
        <v>2.4998827667057446</v>
      </c>
      <c r="N37" s="154" t="s">
        <v>185</v>
      </c>
    </row>
    <row r="38" spans="1:14" ht="22.8" x14ac:dyDescent="0.25">
      <c r="A38" s="152">
        <v>11</v>
      </c>
      <c r="B38" s="153" t="s">
        <v>186</v>
      </c>
      <c r="C38" s="134" t="s">
        <v>187</v>
      </c>
      <c r="D38" s="154" t="s">
        <v>177</v>
      </c>
      <c r="E38" s="155">
        <v>5.9999999999999995E-4</v>
      </c>
      <c r="F38" s="136" t="s">
        <v>188</v>
      </c>
      <c r="G38" s="136">
        <v>6.42</v>
      </c>
      <c r="H38" s="156">
        <v>125677.97</v>
      </c>
      <c r="I38" s="156">
        <v>75.41</v>
      </c>
      <c r="J38" s="136" t="s">
        <v>189</v>
      </c>
      <c r="K38" s="136">
        <v>77.09</v>
      </c>
      <c r="L38" s="157"/>
      <c r="M38" s="156">
        <f>IF(ISNUMBER(K38/G38),IF(NOT(K38/G38=0),K38/G38, " "), " ")</f>
        <v>12.007788161993771</v>
      </c>
      <c r="N38" s="154" t="s">
        <v>190</v>
      </c>
    </row>
    <row r="39" spans="1:14" ht="34.200000000000003" x14ac:dyDescent="0.25">
      <c r="A39" s="152">
        <v>12</v>
      </c>
      <c r="B39" s="153" t="s">
        <v>191</v>
      </c>
      <c r="C39" s="134" t="s">
        <v>192</v>
      </c>
      <c r="D39" s="154" t="s">
        <v>177</v>
      </c>
      <c r="E39" s="155">
        <v>1.4E-3</v>
      </c>
      <c r="F39" s="136" t="s">
        <v>193</v>
      </c>
      <c r="G39" s="136">
        <v>42.05</v>
      </c>
      <c r="H39" s="156">
        <v>103200</v>
      </c>
      <c r="I39" s="156">
        <v>144.47999999999999</v>
      </c>
      <c r="J39" s="136" t="s">
        <v>194</v>
      </c>
      <c r="K39" s="136">
        <v>148.08000000000001</v>
      </c>
      <c r="L39" s="157"/>
      <c r="M39" s="156">
        <f>IF(ISNUMBER(K39/G39),IF(NOT(K39/G39=0),K39/G39, " "), " ")</f>
        <v>3.5215219976218792</v>
      </c>
      <c r="N39" s="154" t="s">
        <v>195</v>
      </c>
    </row>
    <row r="40" spans="1:14" ht="34.200000000000003" x14ac:dyDescent="0.25">
      <c r="A40" s="152">
        <v>13</v>
      </c>
      <c r="B40" s="153" t="s">
        <v>196</v>
      </c>
      <c r="C40" s="134" t="s">
        <v>197</v>
      </c>
      <c r="D40" s="154" t="s">
        <v>198</v>
      </c>
      <c r="E40" s="155">
        <v>0.26939999999999997</v>
      </c>
      <c r="F40" s="136" t="s">
        <v>199</v>
      </c>
      <c r="G40" s="136">
        <v>10.42</v>
      </c>
      <c r="H40" s="156">
        <v>126.06</v>
      </c>
      <c r="I40" s="156">
        <v>33.96</v>
      </c>
      <c r="J40" s="136" t="s">
        <v>200</v>
      </c>
      <c r="K40" s="136">
        <v>34.659999999999997</v>
      </c>
      <c r="L40" s="157"/>
      <c r="M40" s="156">
        <f>IF(ISNUMBER(K40/G40),IF(NOT(K40/G40=0),K40/G40, " "), " ")</f>
        <v>3.3262955854126677</v>
      </c>
      <c r="N40" s="154" t="s">
        <v>201</v>
      </c>
    </row>
    <row r="41" spans="1:14" ht="22.8" x14ac:dyDescent="0.25">
      <c r="A41" s="152">
        <v>14</v>
      </c>
      <c r="B41" s="153" t="s">
        <v>202</v>
      </c>
      <c r="C41" s="134" t="s">
        <v>203</v>
      </c>
      <c r="D41" s="154" t="s">
        <v>177</v>
      </c>
      <c r="E41" s="155">
        <v>4.7000000000000002E-3</v>
      </c>
      <c r="F41" s="136" t="s">
        <v>204</v>
      </c>
      <c r="G41" s="136">
        <v>23.27</v>
      </c>
      <c r="H41" s="156">
        <v>24228.81</v>
      </c>
      <c r="I41" s="156">
        <v>113.88</v>
      </c>
      <c r="J41" s="136" t="s">
        <v>205</v>
      </c>
      <c r="K41" s="136">
        <v>117.75</v>
      </c>
      <c r="L41" s="157"/>
      <c r="M41" s="156">
        <f>IF(ISNUMBER(K41/G41),IF(NOT(K41/G41=0),K41/G41, " "), " ")</f>
        <v>5.0601633003867645</v>
      </c>
      <c r="N41" s="154" t="s">
        <v>206</v>
      </c>
    </row>
    <row r="42" spans="1:14" ht="22.8" x14ac:dyDescent="0.25">
      <c r="A42" s="152">
        <v>15</v>
      </c>
      <c r="B42" s="153" t="s">
        <v>207</v>
      </c>
      <c r="C42" s="134" t="s">
        <v>208</v>
      </c>
      <c r="D42" s="154" t="s">
        <v>209</v>
      </c>
      <c r="E42" s="155">
        <v>8.3900000000000002E-2</v>
      </c>
      <c r="F42" s="136" t="s">
        <v>210</v>
      </c>
      <c r="G42" s="136">
        <v>0.59</v>
      </c>
      <c r="H42" s="156">
        <v>37.97</v>
      </c>
      <c r="I42" s="156">
        <v>3.19</v>
      </c>
      <c r="J42" s="136" t="s">
        <v>211</v>
      </c>
      <c r="K42" s="136">
        <v>3.28</v>
      </c>
      <c r="L42" s="157"/>
      <c r="M42" s="156">
        <f>IF(ISNUMBER(K42/G42),IF(NOT(K42/G42=0),K42/G42, " "), " ")</f>
        <v>5.5593220338983054</v>
      </c>
      <c r="N42" s="154" t="s">
        <v>212</v>
      </c>
    </row>
    <row r="43" spans="1:14" ht="68.400000000000006" x14ac:dyDescent="0.25">
      <c r="A43" s="152">
        <v>16</v>
      </c>
      <c r="B43" s="153" t="s">
        <v>213</v>
      </c>
      <c r="C43" s="134" t="s">
        <v>214</v>
      </c>
      <c r="D43" s="154" t="s">
        <v>177</v>
      </c>
      <c r="E43" s="155">
        <v>5.9999999999999995E-4</v>
      </c>
      <c r="F43" s="136" t="s">
        <v>215</v>
      </c>
      <c r="G43" s="136">
        <v>4.78</v>
      </c>
      <c r="H43" s="156">
        <v>13135.59</v>
      </c>
      <c r="I43" s="156">
        <v>7.88</v>
      </c>
      <c r="J43" s="136" t="s">
        <v>216</v>
      </c>
      <c r="K43" s="136">
        <v>8.34</v>
      </c>
      <c r="L43" s="157"/>
      <c r="M43" s="156">
        <f>IF(ISNUMBER(K43/G43),IF(NOT(K43/G43=0),K43/G43, " "), " ")</f>
        <v>1.7447698744769873</v>
      </c>
      <c r="N43" s="154" t="s">
        <v>217</v>
      </c>
    </row>
    <row r="44" spans="1:14" ht="34.200000000000003" x14ac:dyDescent="0.25">
      <c r="A44" s="152">
        <v>17</v>
      </c>
      <c r="B44" s="153" t="s">
        <v>218</v>
      </c>
      <c r="C44" s="134" t="s">
        <v>219</v>
      </c>
      <c r="D44" s="154" t="s">
        <v>220</v>
      </c>
      <c r="E44" s="155">
        <v>1.3096000000000001</v>
      </c>
      <c r="F44" s="136" t="s">
        <v>221</v>
      </c>
      <c r="G44" s="136">
        <v>840.77</v>
      </c>
      <c r="H44" s="156">
        <v>2192</v>
      </c>
      <c r="I44" s="156">
        <v>2870.65</v>
      </c>
      <c r="J44" s="136" t="s">
        <v>222</v>
      </c>
      <c r="K44" s="136">
        <v>3457.25</v>
      </c>
      <c r="L44" s="157"/>
      <c r="M44" s="156">
        <f>IF(ISNUMBER(K44/G44),IF(NOT(K44/G44=0),K44/G44, " "), " ")</f>
        <v>4.1120044720910593</v>
      </c>
      <c r="N44" s="154" t="s">
        <v>223</v>
      </c>
    </row>
    <row r="45" spans="1:14" ht="34.200000000000003" x14ac:dyDescent="0.25">
      <c r="A45" s="152">
        <v>18</v>
      </c>
      <c r="B45" s="153" t="s">
        <v>224</v>
      </c>
      <c r="C45" s="134" t="s">
        <v>225</v>
      </c>
      <c r="D45" s="154" t="s">
        <v>177</v>
      </c>
      <c r="E45" s="155">
        <v>2.3900000000000001E-2</v>
      </c>
      <c r="F45" s="136" t="s">
        <v>226</v>
      </c>
      <c r="G45" s="136">
        <v>17.28</v>
      </c>
      <c r="H45" s="156">
        <v>3941</v>
      </c>
      <c r="I45" s="156">
        <v>94.19</v>
      </c>
      <c r="J45" s="136" t="s">
        <v>227</v>
      </c>
      <c r="K45" s="136">
        <v>102.52</v>
      </c>
      <c r="L45" s="157"/>
      <c r="M45" s="156">
        <f>IF(ISNUMBER(K45/G45),IF(NOT(K45/G45=0),K45/G45, " "), " ")</f>
        <v>5.9328703703703694</v>
      </c>
      <c r="N45" s="154" t="s">
        <v>228</v>
      </c>
    </row>
    <row r="46" spans="1:14" ht="57" x14ac:dyDescent="0.25">
      <c r="A46" s="152">
        <v>19</v>
      </c>
      <c r="B46" s="153" t="s">
        <v>229</v>
      </c>
      <c r="C46" s="134" t="s">
        <v>230</v>
      </c>
      <c r="D46" s="154" t="s">
        <v>220</v>
      </c>
      <c r="E46" s="155">
        <v>1E-3</v>
      </c>
      <c r="F46" s="136" t="s">
        <v>231</v>
      </c>
      <c r="G46" s="136">
        <v>0.1</v>
      </c>
      <c r="H46" s="156">
        <v>329.9</v>
      </c>
      <c r="I46" s="156">
        <v>0.34</v>
      </c>
      <c r="J46" s="136" t="s">
        <v>232</v>
      </c>
      <c r="K46" s="136">
        <v>0.38</v>
      </c>
      <c r="L46" s="157"/>
      <c r="M46" s="156">
        <f>IF(ISNUMBER(K46/G46),IF(NOT(K46/G46=0),K46/G46, " "), " ")</f>
        <v>3.8</v>
      </c>
      <c r="N46" s="154" t="s">
        <v>233</v>
      </c>
    </row>
    <row r="47" spans="1:14" ht="34.200000000000003" x14ac:dyDescent="0.25">
      <c r="A47" s="152">
        <v>20</v>
      </c>
      <c r="B47" s="153" t="s">
        <v>234</v>
      </c>
      <c r="C47" s="134" t="s">
        <v>235</v>
      </c>
      <c r="D47" s="154" t="s">
        <v>220</v>
      </c>
      <c r="E47" s="155">
        <v>0.3629</v>
      </c>
      <c r="F47" s="136" t="s">
        <v>236</v>
      </c>
      <c r="G47" s="136">
        <v>1.1399999999999999</v>
      </c>
      <c r="H47" s="156">
        <v>24.12</v>
      </c>
      <c r="I47" s="156">
        <v>8.75</v>
      </c>
      <c r="J47" s="136" t="s">
        <v>237</v>
      </c>
      <c r="K47" s="136">
        <v>8.75</v>
      </c>
      <c r="L47" s="157"/>
      <c r="M47" s="156">
        <f>IF(ISNUMBER(K47/G47),IF(NOT(K47/G47=0),K47/G47, " "), " ")</f>
        <v>7.6754385964912286</v>
      </c>
      <c r="N47" s="154" t="s">
        <v>238</v>
      </c>
    </row>
    <row r="48" spans="1:14" ht="19.350000000000001" customHeight="1" x14ac:dyDescent="0.25">
      <c r="A48" s="150" t="s">
        <v>239</v>
      </c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</row>
    <row r="49" spans="1:14" ht="19.350000000000001" customHeight="1" x14ac:dyDescent="0.25">
      <c r="A49" s="128" t="s">
        <v>174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</row>
    <row r="50" spans="1:14" ht="22.8" x14ac:dyDescent="0.25">
      <c r="A50" s="158">
        <v>21</v>
      </c>
      <c r="B50" s="159" t="s">
        <v>240</v>
      </c>
      <c r="C50" s="140" t="s">
        <v>241</v>
      </c>
      <c r="D50" s="160" t="s">
        <v>177</v>
      </c>
      <c r="E50" s="161">
        <v>1.9978</v>
      </c>
      <c r="F50" s="142" t="s">
        <v>163</v>
      </c>
      <c r="G50" s="142"/>
      <c r="H50" s="162"/>
      <c r="I50" s="162"/>
      <c r="J50" s="142" t="s">
        <v>163</v>
      </c>
      <c r="K50" s="142"/>
      <c r="L50" s="163"/>
      <c r="M50" s="162" t="str">
        <f>IF(ISNUMBER(K50/G50),IF(NOT(K50/G50=0),K50/G50, " "), " ")</f>
        <v xml:space="preserve"> </v>
      </c>
      <c r="N50" s="160"/>
    </row>
    <row r="51" spans="1:14" x14ac:dyDescent="0.25">
      <c r="A51" s="144" t="s">
        <v>121</v>
      </c>
      <c r="B51" s="145"/>
      <c r="C51" s="145"/>
      <c r="D51" s="145"/>
      <c r="E51" s="145"/>
      <c r="F51" s="145"/>
      <c r="G51" s="164">
        <v>2943</v>
      </c>
      <c r="H51" s="165"/>
      <c r="I51" s="165"/>
      <c r="J51" s="165"/>
      <c r="K51" s="164">
        <v>27211</v>
      </c>
      <c r="L51" s="166"/>
      <c r="M51" s="164">
        <f ca="1">IF(ISNUMBER(INDIRECT("K" &amp; ROW())/INDIRECT("G" &amp; ROW())),INDIRECT("K" &amp; ROW())/INDIRECT("G" &amp; ROW()), " ")</f>
        <v>9.246007475365273</v>
      </c>
      <c r="N51" s="146" t="s">
        <v>242</v>
      </c>
    </row>
    <row r="52" spans="1:14" x14ac:dyDescent="0.25">
      <c r="A52" s="144" t="s">
        <v>126</v>
      </c>
      <c r="B52" s="145"/>
      <c r="C52" s="145"/>
      <c r="D52" s="145"/>
      <c r="E52" s="145"/>
      <c r="F52" s="145"/>
      <c r="G52" s="164"/>
      <c r="H52" s="165"/>
      <c r="I52" s="165"/>
      <c r="J52" s="165"/>
      <c r="K52" s="164"/>
      <c r="L52" s="166"/>
      <c r="M52" s="164" t="str">
        <f ca="1">IF(ISNUMBER(INDIRECT("K" &amp; ROW())/INDIRECT("G" &amp; ROW())),INDIRECT("K" &amp; ROW())/INDIRECT("G" &amp; ROW()), " ")</f>
        <v xml:space="preserve"> </v>
      </c>
      <c r="N52" s="146" t="s">
        <v>242</v>
      </c>
    </row>
    <row r="53" spans="1:14" x14ac:dyDescent="0.25">
      <c r="A53" s="144" t="s">
        <v>127</v>
      </c>
      <c r="B53" s="145"/>
      <c r="C53" s="145"/>
      <c r="D53" s="145"/>
      <c r="E53" s="145"/>
      <c r="F53" s="145"/>
      <c r="G53" s="164">
        <v>1923</v>
      </c>
      <c r="H53" s="165"/>
      <c r="I53" s="165"/>
      <c r="J53" s="165"/>
      <c r="K53" s="164">
        <v>23077</v>
      </c>
      <c r="L53" s="166"/>
      <c r="M53" s="164">
        <f ca="1">IF(ISNUMBER(INDIRECT("K" &amp; ROW())/INDIRECT("G" &amp; ROW())),INDIRECT("K" &amp; ROW())/INDIRECT("G" &amp; ROW()), " ")</f>
        <v>12.000520020800833</v>
      </c>
      <c r="N53" s="146" t="s">
        <v>242</v>
      </c>
    </row>
    <row r="54" spans="1:14" x14ac:dyDescent="0.25">
      <c r="A54" s="144" t="s">
        <v>128</v>
      </c>
      <c r="B54" s="145"/>
      <c r="C54" s="145"/>
      <c r="D54" s="145"/>
      <c r="E54" s="145"/>
      <c r="F54" s="145"/>
      <c r="G54" s="164">
        <v>1005</v>
      </c>
      <c r="H54" s="165"/>
      <c r="I54" s="165"/>
      <c r="J54" s="165"/>
      <c r="K54" s="164">
        <v>4107</v>
      </c>
      <c r="L54" s="166"/>
      <c r="M54" s="164">
        <f ca="1">IF(ISNUMBER(INDIRECT("K" &amp; ROW())/INDIRECT("G" &amp; ROW())),INDIRECT("K" &amp; ROW())/INDIRECT("G" &amp; ROW()), " ")</f>
        <v>4.0865671641791046</v>
      </c>
      <c r="N54" s="146" t="s">
        <v>242</v>
      </c>
    </row>
    <row r="55" spans="1:14" x14ac:dyDescent="0.25">
      <c r="A55" s="144" t="s">
        <v>129</v>
      </c>
      <c r="B55" s="145"/>
      <c r="C55" s="145"/>
      <c r="D55" s="145"/>
      <c r="E55" s="145"/>
      <c r="F55" s="145"/>
      <c r="G55" s="164">
        <v>23</v>
      </c>
      <c r="H55" s="165"/>
      <c r="I55" s="165"/>
      <c r="J55" s="165"/>
      <c r="K55" s="164">
        <v>119</v>
      </c>
      <c r="L55" s="166"/>
      <c r="M55" s="164">
        <f ca="1">IF(ISNUMBER(INDIRECT("K" &amp; ROW())/INDIRECT("G" &amp; ROW())),INDIRECT("K" &amp; ROW())/INDIRECT("G" &amp; ROW()), " ")</f>
        <v>5.1739130434782608</v>
      </c>
      <c r="N55" s="146" t="s">
        <v>242</v>
      </c>
    </row>
    <row r="56" spans="1:14" x14ac:dyDescent="0.25">
      <c r="A56" s="147" t="s">
        <v>130</v>
      </c>
      <c r="B56" s="148"/>
      <c r="C56" s="148"/>
      <c r="D56" s="148"/>
      <c r="E56" s="148"/>
      <c r="F56" s="148"/>
      <c r="G56" s="167">
        <v>1523</v>
      </c>
      <c r="H56" s="168"/>
      <c r="I56" s="168"/>
      <c r="J56" s="168"/>
      <c r="K56" s="167">
        <v>15502</v>
      </c>
      <c r="L56" s="169"/>
      <c r="M56" s="167">
        <f ca="1">IF(ISNUMBER(INDIRECT("K" &amp; ROW())/INDIRECT("G" &amp; ROW())),INDIRECT("K" &amp; ROW())/INDIRECT("G" &amp; ROW()), " ")</f>
        <v>10.17859487852922</v>
      </c>
      <c r="N56" s="149" t="s">
        <v>242</v>
      </c>
    </row>
    <row r="57" spans="1:14" x14ac:dyDescent="0.25">
      <c r="A57" s="147" t="s">
        <v>131</v>
      </c>
      <c r="B57" s="148"/>
      <c r="C57" s="148"/>
      <c r="D57" s="148"/>
      <c r="E57" s="148"/>
      <c r="F57" s="148"/>
      <c r="G57" s="167">
        <v>962</v>
      </c>
      <c r="H57" s="168"/>
      <c r="I57" s="168"/>
      <c r="J57" s="168"/>
      <c r="K57" s="167">
        <v>9231</v>
      </c>
      <c r="L57" s="169"/>
      <c r="M57" s="167">
        <f ca="1">IF(ISNUMBER(INDIRECT("K" &amp; ROW())/INDIRECT("G" &amp; ROW())),INDIRECT("K" &amp; ROW())/INDIRECT("G" &amp; ROW()), " ")</f>
        <v>9.5956340956340949</v>
      </c>
      <c r="N57" s="149" t="s">
        <v>242</v>
      </c>
    </row>
    <row r="58" spans="1:14" x14ac:dyDescent="0.25">
      <c r="A58" s="147" t="s">
        <v>132</v>
      </c>
      <c r="B58" s="148"/>
      <c r="C58" s="148"/>
      <c r="D58" s="148"/>
      <c r="E58" s="148"/>
      <c r="F58" s="148"/>
      <c r="G58" s="167"/>
      <c r="H58" s="168"/>
      <c r="I58" s="168"/>
      <c r="J58" s="168"/>
      <c r="K58" s="167"/>
      <c r="L58" s="169"/>
      <c r="M58" s="167" t="str">
        <f ca="1">IF(ISNUMBER(INDIRECT("K" &amp; ROW())/INDIRECT("G" &amp; ROW())),INDIRECT("K" &amp; ROW())/INDIRECT("G" &amp; ROW()), " ")</f>
        <v xml:space="preserve"> </v>
      </c>
      <c r="N58" s="149" t="s">
        <v>242</v>
      </c>
    </row>
    <row r="59" spans="1:14" x14ac:dyDescent="0.25">
      <c r="A59" s="144" t="s">
        <v>133</v>
      </c>
      <c r="B59" s="145"/>
      <c r="C59" s="145"/>
      <c r="D59" s="145"/>
      <c r="E59" s="145"/>
      <c r="F59" s="145"/>
      <c r="G59" s="164">
        <v>953</v>
      </c>
      <c r="H59" s="165"/>
      <c r="I59" s="165"/>
      <c r="J59" s="165"/>
      <c r="K59" s="164">
        <v>9166</v>
      </c>
      <c r="L59" s="166"/>
      <c r="M59" s="164">
        <f ca="1">IF(ISNUMBER(INDIRECT("K" &amp; ROW())/INDIRECT("G" &amp; ROW())),INDIRECT("K" &amp; ROW())/INDIRECT("G" &amp; ROW()), " ")</f>
        <v>9.6180482686253939</v>
      </c>
      <c r="N59" s="146" t="s">
        <v>242</v>
      </c>
    </row>
    <row r="60" spans="1:14" x14ac:dyDescent="0.25">
      <c r="A60" s="144" t="s">
        <v>134</v>
      </c>
      <c r="B60" s="145"/>
      <c r="C60" s="145"/>
      <c r="D60" s="145"/>
      <c r="E60" s="145"/>
      <c r="F60" s="145"/>
      <c r="G60" s="164">
        <v>4475</v>
      </c>
      <c r="H60" s="165"/>
      <c r="I60" s="165"/>
      <c r="J60" s="165"/>
      <c r="K60" s="164">
        <v>42778</v>
      </c>
      <c r="L60" s="166"/>
      <c r="M60" s="164">
        <f ca="1">IF(ISNUMBER(INDIRECT("K" &amp; ROW())/INDIRECT("G" &amp; ROW())),INDIRECT("K" &amp; ROW())/INDIRECT("G" &amp; ROW()), " ")</f>
        <v>9.5593296089385476</v>
      </c>
      <c r="N60" s="146" t="s">
        <v>242</v>
      </c>
    </row>
    <row r="61" spans="1:14" x14ac:dyDescent="0.25">
      <c r="A61" s="144" t="s">
        <v>135</v>
      </c>
      <c r="B61" s="145"/>
      <c r="C61" s="145"/>
      <c r="D61" s="145"/>
      <c r="E61" s="145"/>
      <c r="F61" s="145"/>
      <c r="G61" s="164">
        <v>5428</v>
      </c>
      <c r="H61" s="165"/>
      <c r="I61" s="165"/>
      <c r="J61" s="165"/>
      <c r="K61" s="164">
        <v>51944</v>
      </c>
      <c r="L61" s="166"/>
      <c r="M61" s="164">
        <f ca="1">IF(ISNUMBER(INDIRECT("K" &amp; ROW())/INDIRECT("G" &amp; ROW())),INDIRECT("K" &amp; ROW())/INDIRECT("G" &amp; ROW()), " ")</f>
        <v>9.5696389093588792</v>
      </c>
      <c r="N61" s="146" t="s">
        <v>242</v>
      </c>
    </row>
    <row r="62" spans="1:14" ht="30" customHeight="1" x14ac:dyDescent="0.25">
      <c r="A62" s="144" t="s">
        <v>136</v>
      </c>
      <c r="B62" s="145"/>
      <c r="C62" s="145"/>
      <c r="D62" s="145"/>
      <c r="E62" s="145"/>
      <c r="F62" s="145"/>
      <c r="G62" s="164">
        <v>257</v>
      </c>
      <c r="H62" s="165"/>
      <c r="I62" s="165"/>
      <c r="J62" s="165"/>
      <c r="K62" s="164">
        <v>1471</v>
      </c>
      <c r="L62" s="166"/>
      <c r="M62" s="164">
        <f ca="1">IF(ISNUMBER(INDIRECT("K" &amp; ROW())/INDIRECT("G" &amp; ROW())),INDIRECT("K" &amp; ROW())/INDIRECT("G" &amp; ROW()), " ")</f>
        <v>5.7237354085603114</v>
      </c>
      <c r="N62" s="146" t="s">
        <v>242</v>
      </c>
    </row>
    <row r="63" spans="1:14" x14ac:dyDescent="0.25">
      <c r="A63" s="147" t="s">
        <v>137</v>
      </c>
      <c r="B63" s="148"/>
      <c r="C63" s="148"/>
      <c r="D63" s="148"/>
      <c r="E63" s="148"/>
      <c r="F63" s="148"/>
      <c r="G63" s="167">
        <v>5685</v>
      </c>
      <c r="H63" s="168"/>
      <c r="I63" s="168"/>
      <c r="J63" s="168"/>
      <c r="K63" s="167">
        <v>53415</v>
      </c>
      <c r="L63" s="169"/>
      <c r="M63" s="167">
        <f ca="1">IF(ISNUMBER(INDIRECT("K" &amp; ROW())/INDIRECT("G" &amp; ROW())),INDIRECT("K" &amp; ROW())/INDIRECT("G" &amp; ROW()), " ")</f>
        <v>9.3957783641160955</v>
      </c>
      <c r="N63" s="149" t="s">
        <v>242</v>
      </c>
    </row>
    <row r="64" spans="1:14" x14ac:dyDescent="0.25">
      <c r="A64" s="48"/>
      <c r="G64" s="67"/>
      <c r="H64" s="68"/>
      <c r="I64" s="68"/>
      <c r="J64" s="68"/>
      <c r="K64" s="67"/>
      <c r="L64" s="69"/>
      <c r="M64" s="67"/>
      <c r="N64" s="48"/>
    </row>
    <row r="65" spans="1:14" x14ac:dyDescent="0.2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0"/>
      <c r="M65" s="29"/>
      <c r="N65" s="29"/>
    </row>
    <row r="66" spans="1:14" x14ac:dyDescent="0.25">
      <c r="A66" s="75" t="s">
        <v>70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70"/>
      <c r="M66" s="29"/>
      <c r="N66" s="29"/>
    </row>
    <row r="67" spans="1:14" x14ac:dyDescent="0.25">
      <c r="A67" s="3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0"/>
      <c r="M67" s="29"/>
      <c r="N67" s="29"/>
    </row>
    <row r="68" spans="1:14" x14ac:dyDescent="0.25">
      <c r="A68" s="75" t="s">
        <v>71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70"/>
      <c r="M68" s="29"/>
      <c r="N68" s="29"/>
    </row>
  </sheetData>
  <mergeCells count="46">
    <mergeCell ref="A63:F63"/>
    <mergeCell ref="A57:F57"/>
    <mergeCell ref="A58:F58"/>
    <mergeCell ref="A59:F59"/>
    <mergeCell ref="A60:F60"/>
    <mergeCell ref="A61:F61"/>
    <mergeCell ref="A62:F62"/>
    <mergeCell ref="A51:F51"/>
    <mergeCell ref="A52:F52"/>
    <mergeCell ref="A53:F53"/>
    <mergeCell ref="A54:F54"/>
    <mergeCell ref="A55:F55"/>
    <mergeCell ref="A56:F56"/>
    <mergeCell ref="A24:N24"/>
    <mergeCell ref="A25:N25"/>
    <mergeCell ref="A32:N32"/>
    <mergeCell ref="A35:N35"/>
    <mergeCell ref="A48:N48"/>
    <mergeCell ref="A49:N4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2016-03-14T03:26:38Z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