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7" i="8"/>
  <c r="K86" i="8"/>
  <c r="H87" i="8"/>
  <c r="H86" i="8"/>
  <c r="J14" i="16"/>
  <c r="G14" i="16"/>
  <c r="K30" i="8"/>
  <c r="H30" i="8"/>
  <c r="A18" i="16"/>
  <c r="M74" i="16"/>
  <c r="M81" i="16"/>
  <c r="M77" i="16"/>
  <c r="M80" i="16"/>
  <c r="M69" i="16"/>
  <c r="M66" i="16"/>
  <c r="M71" i="16"/>
  <c r="M73" i="16"/>
  <c r="M79" i="16"/>
  <c r="M76" i="16"/>
  <c r="M65" i="16"/>
  <c r="M78" i="16"/>
  <c r="M67" i="16"/>
  <c r="M68" i="16"/>
  <c r="M82" i="16"/>
  <c r="M72" i="16"/>
  <c r="M70" i="16"/>
  <c r="M7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<sst xmlns="http://schemas.openxmlformats.org/spreadsheetml/2006/main" count="485" uniqueCount="324">
  <si>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</si>
  <si>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</si>
  <si>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</si>
  <si>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</si>
  <si>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</si>
  <si>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</si>
  <si>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</si>
  <si>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</si>
  <si>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</si>
  <si>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</si>
  <si>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</si>
  <si>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</si>
  <si>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</si>
  <si>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</si>
  <si>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</si>
  <si>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</si>
  <si>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</si>
  <si>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</si>
  <si>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</si>
  <si>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</si>
  <si>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</si>
  <si>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</si>
  <si>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</si>
  <si>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</si>
  <si>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</si>
  <si>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</si>
  <si>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</si>
  <si>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</si>
  <si>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</si>
  <si>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</si>
  <si>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</si>
  <si>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</si>
  <si>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</si>
  <si>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</si>
  <si>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</si>
  <si>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</si>
  <si>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</si>
  <si>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</si>
  <si>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</si>
  <si>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</si>
  <si>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</si>
  <si>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</si>
  <si>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</si>
  <si>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</si>
  <si>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</si>
  <si>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</si>
  <si>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</si>
  <si>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</si>
  <si>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</si>
  <si>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</si>
  <si>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</si>
  <si>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</si>
  <si>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</si>
  <si>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</si>
  <si>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</si>
  <si>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</si>
  <si>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</si>
  <si>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</si>
  <si>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</si>
  <si>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</si>
  <si>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</si>
  <si>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</si>
  <si>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</si>
  <si>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</si>
  <si>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</si>
  <si>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</si>
  <si>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</si>
  <si>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01.10.2015</t>
  </si>
  <si>
    <t>31.10.2015</t>
  </si>
  <si>
    <t>О ПРИЕМКЕ ВЫПОЛНЕННЫХ РАБОТ за Октябрь 2015</t>
  </si>
  <si>
    <t>на Школьная 8а</t>
  </si>
  <si>
    <t>Сдал:  _________________ //</t>
  </si>
  <si>
    <t>Принял:  _________________ //</t>
  </si>
  <si>
    <t>Раздел 9. ОКТЯБРЬ</t>
  </si>
  <si>
    <t>Ремонт мп швов кв.28,57,20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</si>
  <si>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73%=86%*0.85 от ФОТ
СП 56%=70%*0.8 от ФОТ</t>
  </si>
  <si>
    <t>0,64
73
56</t>
  </si>
  <si>
    <t>92,55
_____
1059,87</t>
  </si>
  <si>
    <t>747
51
41</t>
  </si>
  <si>
    <t>59
_____
679</t>
  </si>
  <si>
    <t>Р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</si>
  <si>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</si>
  <si>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0,64
99
58</t>
  </si>
  <si>
    <t>309,07
_____
526,68</t>
  </si>
  <si>
    <t>849
232
143</t>
  </si>
  <si>
    <t>198
_____
337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</si>
  <si>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</si>
  <si>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0,32
99
58</t>
  </si>
  <si>
    <t>209,73
_____
638,25</t>
  </si>
  <si>
    <t>376
78
48</t>
  </si>
  <si>
    <t>67
_____
204</t>
  </si>
  <si>
    <t>805
797
467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</si>
  <si>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</si>
  <si>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256,52
_____
723,35</t>
  </si>
  <si>
    <t>439
96
59</t>
  </si>
  <si>
    <t>82
_____
232</t>
  </si>
  <si>
    <t>ТЕРр69-9-1
Очистка помещений от строительного мусора
100 т мусора
НР 66%=78%*0.85 от ФОТ
СП 40%=50%*0.8 от ФОТ</t>
  </si>
  <si>
    <t>0,008192
66
40</t>
  </si>
  <si>
    <t>16
12
8</t>
  </si>
  <si>
    <t>193
127
77</t>
  </si>
  <si>
    <t>С600-2029-1
Погрузочные работы при автомобильных перевозках: мусор строительный
т
НР 85%=100%*0.85 от ФОТ
СП 48%=60%*0.8 от ФОТ</t>
  </si>
  <si>
    <t>0,8192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</si>
  <si>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</si>
  <si>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0,8192
0
0</t>
  </si>
  <si>
    <t>ремонт плиты балконной кв.38</t>
  </si>
  <si>
    <t>ТЕРр58-16-1
Ремонт цементной стяжки площадью заделки: до 0,25 м2
100 мест
НР 71%=83%*0.85 от ФОТ
СП 52%=65%*0.8 от ФОТ</t>
  </si>
  <si>
    <t>0,01
71
52</t>
  </si>
  <si>
    <t>508,48
_____
302,78</t>
  </si>
  <si>
    <t>21,72
_____
3,89</t>
  </si>
  <si>
    <t>8
4
3</t>
  </si>
  <si>
    <t>5
_____
3</t>
  </si>
  <si>
    <t>61
43
32</t>
  </si>
  <si>
    <t>Раздел 10. Ноябрь</t>
  </si>
  <si>
    <t>кв.37</t>
  </si>
  <si>
    <t>ТЕРр65-10-1
Очистка канализационной сети: внутренней
100 м трубопровода
НР 88%=103%*0.85 от ФОТ
СП 48%=60%*0.8 от ФОТ</t>
  </si>
  <si>
    <t>0,02
88
48</t>
  </si>
  <si>
    <t>332,63
_____
174,41</t>
  </si>
  <si>
    <t>10
7
4</t>
  </si>
  <si>
    <t>7
_____
3</t>
  </si>
  <si>
    <t>94
70
38</t>
  </si>
  <si>
    <t>80
_____
14</t>
  </si>
  <si>
    <t>подвал</t>
  </si>
  <si>
    <t>0,08
88
48</t>
  </si>
  <si>
    <t>41
28
16</t>
  </si>
  <si>
    <t>27
_____
14</t>
  </si>
  <si>
    <t>377
282
154</t>
  </si>
  <si>
    <t>320
_____
57</t>
  </si>
  <si>
    <t>Раздел 11. Декабрь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</si>
  <si>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</si>
  <si>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0,16
88
48</t>
  </si>
  <si>
    <t>1243,2
_____
139,8</t>
  </si>
  <si>
    <t>174,53
_____
4,21</t>
  </si>
  <si>
    <t>249
206
120</t>
  </si>
  <si>
    <t>199
_____
22</t>
  </si>
  <si>
    <t>28
_____
1</t>
  </si>
  <si>
    <t>2654
2108
1150</t>
  </si>
  <si>
    <t>2387
_____
112</t>
  </si>
  <si>
    <t>155
_____
8</t>
  </si>
  <si>
    <t>ТСЦ-103-0018
Трубы стальные сварные водогазопроводные с резьбой черные обыкновенные (неоцинкованные), диаметр условного прохода: 50 мм, толщина стенки 3,5 мм
м</t>
  </si>
  <si>
    <t>8
88
48</t>
  </si>
  <si>
    <t xml:space="preserve">
_____
32,3</t>
  </si>
  <si>
    <t xml:space="preserve">
_____
258</t>
  </si>
  <si>
    <t>М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</si>
  <si>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</si>
  <si>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 xml:space="preserve">
_____
28,4</t>
  </si>
  <si>
    <t xml:space="preserve">
_____
227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</si>
  <si>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</si>
  <si>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4
88
48</t>
  </si>
  <si>
    <t xml:space="preserve">
_____
22,8</t>
  </si>
  <si>
    <t xml:space="preserve">
_____
91</t>
  </si>
  <si>
    <t>ТСЦ-302-1134
Вентили проходные муфтовые: 15KЧ18Р для воды, давлением 1,6 МПа (16 кгс/см2), диаметром 15 мм
шт.</t>
  </si>
  <si>
    <t>2
88
48</t>
  </si>
  <si>
    <t xml:space="preserve">
_____
16,4</t>
  </si>
  <si>
    <t xml:space="preserve">
_____
33</t>
  </si>
  <si>
    <t>ТСЦ-302-1135
Вентили проходные муфтовые: 15KЧ18Р для воды, давлением 1,6 МПа (16 кгс/см2), диаметром 20 мм
шт.</t>
  </si>
  <si>
    <t xml:space="preserve">
_____
23,1</t>
  </si>
  <si>
    <t xml:space="preserve">
_____
46</t>
  </si>
  <si>
    <t>кв.17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</si>
  <si>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</si>
  <si>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0,06
88
48</t>
  </si>
  <si>
    <t>1019,2
_____
2504,12</t>
  </si>
  <si>
    <t>68,58
_____
2,8</t>
  </si>
  <si>
    <t>216
63
37</t>
  </si>
  <si>
    <t>61
_____
151</t>
  </si>
  <si>
    <t>775
648
353</t>
  </si>
  <si>
    <t>734
_____
19</t>
  </si>
  <si>
    <t>22
_____
2</t>
  </si>
  <si>
    <t>Итого прямые затраты по акту</t>
  </si>
  <si>
    <t>748
_____
2314</t>
  </si>
  <si>
    <t>593
_____
1</t>
  </si>
  <si>
    <t>4900
_____
259</t>
  </si>
  <si>
    <t>276
_____
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</si>
  <si>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</si>
  <si>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</si>
  <si>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</si>
  <si>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</si>
  <si>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</si>
  <si>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</si>
  <si>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</si>
  <si>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</si>
  <si>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</si>
  <si>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</si>
  <si>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</si>
  <si>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</si>
  <si>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Крыши, кровли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</si>
  <si>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</si>
  <si>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</si>
  <si>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</si>
  <si>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</si>
  <si>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</si>
  <si>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</si>
  <si>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</si>
  <si>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</si>
  <si>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</si>
  <si>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</si>
  <si>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</si>
  <si>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</si>
  <si>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</si>
  <si>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</si>
  <si>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</si>
  <si>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</si>
  <si>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</si>
  <si>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</si>
  <si>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</si>
  <si>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</si>
  <si>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</si>
  <si>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</si>
  <si>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</si>
  <si>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</si>
  <si>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</si>
  <si>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</si>
  <si>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</si>
  <si>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</si>
  <si>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</si>
  <si>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</si>
  <si>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>1-4-1</t>
  </si>
  <si>
    <t>Затраты труда рабочих (ср 4,1)</t>
  </si>
  <si>
    <t xml:space="preserve">12,34
</t>
  </si>
  <si>
    <t>Затраты труда машинистов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</si>
  <si>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</si>
  <si>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</si>
  <si>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</si>
  <si>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</si>
  <si>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</si>
  <si>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</si>
  <si>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</si>
  <si>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</si>
  <si>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Люлька</t>
  </si>
  <si>
    <t xml:space="preserve">36,65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</si>
  <si>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</si>
  <si>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</si>
  <si>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</si>
  <si>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</si>
  <si>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</si>
  <si>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</si>
  <si>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</si>
  <si>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</si>
  <si>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</si>
  <si>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</si>
  <si>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</si>
  <si>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</si>
  <si>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</si>
  <si>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</si>
  <si>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</si>
  <si>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</si>
  <si>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</si>
  <si>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</si>
  <si>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</si>
  <si>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</si>
  <si>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</si>
  <si>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</si>
  <si>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</si>
  <si>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</si>
  <si>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</si>
  <si>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</si>
  <si>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</si>
  <si>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</si>
  <si>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</si>
  <si>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</si>
  <si>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</si>
  <si>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</si>
  <si>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101-1522</t>
  </si>
  <si>
    <t>Электроды диаметром: 5 мм Э42А</t>
  </si>
  <si>
    <t xml:space="preserve">10660
</t>
  </si>
  <si>
    <t xml:space="preserve">58132,64
</t>
  </si>
  <si>
    <t>101-1602</t>
  </si>
  <si>
    <t>Ацетилен газообразный технический</t>
  </si>
  <si>
    <t xml:space="preserve">101
</t>
  </si>
  <si>
    <t xml:space="preserve">436,62
</t>
  </si>
  <si>
    <t>101-1669</t>
  </si>
  <si>
    <t>Очес льняной</t>
  </si>
  <si>
    <t xml:space="preserve">42,4
</t>
  </si>
  <si>
    <t xml:space="preserve">233,71
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</si>
  <si>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</si>
  <si>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</si>
  <si>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</si>
  <si>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</si>
  <si>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</si>
  <si>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</si>
  <si>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</si>
  <si>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</si>
  <si>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</si>
  <si>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</si>
  <si>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</si>
  <si>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</si>
  <si>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</si>
  <si>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</si>
  <si>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</si>
  <si>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</si>
  <si>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м
</t>
  </si>
  <si>
    <t>402-0002</t>
  </si>
  <si>
    <t>Раствор готовый кладочный цементный марки: 50</t>
  </si>
  <si>
    <t xml:space="preserve">627
</t>
  </si>
  <si>
    <t>402-0004</t>
  </si>
  <si>
    <t>Раствор готовый кладочный цементный марки: 100</t>
  </si>
  <si>
    <t xml:space="preserve">699
</t>
  </si>
  <si>
    <t>411-0001</t>
  </si>
  <si>
    <t>Вода</t>
  </si>
  <si>
    <t xml:space="preserve">3,11
</t>
  </si>
  <si>
    <t xml:space="preserve">22,77
</t>
  </si>
  <si>
    <t>Среднее (26.01.015, 26.01.017)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</si>
  <si>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</si>
  <si>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</si>
  <si>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</si>
  <si>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>МТРиЭ ЧО, Пост.от 05.11.2015 г. №52/1, п.183*3.84/1000</t>
  </si>
  <si>
    <t>ТСЦ-103-0018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</si>
  <si>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</si>
  <si>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</si>
  <si>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>МТРиЭ ЧО, Пост.от 05.11.2015 г. №52/1, п.183*4.38/1000</t>
  </si>
  <si>
    <t>ТСЦ-302-1134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</si>
  <si>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</si>
  <si>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</si>
  <si>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</si>
  <si>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>К=1,1 МТРиЭ ЧО, Пост.от 05.11.2015 г. №52/1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</si>
  <si>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</si>
  <si>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</si>
  <si>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</si>
  <si>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</si>
  <si>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</si>
  <si>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>20.06.3005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</si>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</sst>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5"/>
  <sheetViews>
    <sheetView showGridLines="0" tabSelected="1" topLeftCell="E1" workbookViewId="0">
      <selection activeCell="E42" sqref="E4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66.31</v>
      </c>
      <c r="X14" s="27">
        <v>66.31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0.06</v>
      </c>
      <c r="X15" s="27">
        <v>0.06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7" t="s">
        <v>39</v>
      </c>
      <c r="I17" s="128"/>
      <c r="J17" s="127" t="s">
        <v>40</v>
      </c>
      <c r="K17" s="128"/>
      <c r="L17" s="131" t="s">
        <v>41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 x14ac:dyDescent="0.2">
      <c r="B18" s="30"/>
      <c r="C18" s="29"/>
      <c r="D18" s="29"/>
      <c r="E18" s="29"/>
      <c r="H18" s="129"/>
      <c r="I18" s="130"/>
      <c r="J18" s="129"/>
      <c r="K18" s="130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4">
        <v>2</v>
      </c>
      <c r="I19" s="135"/>
      <c r="J19" s="136" t="s">
        <v>66</v>
      </c>
      <c r="K19" s="137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2" t="s">
        <v>38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6" x14ac:dyDescent="0.3">
      <c r="B22" s="142" t="s">
        <v>69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1.4" x14ac:dyDescent="0.2">
      <c r="B23" s="143" t="s">
        <v>70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1.4" x14ac:dyDescent="0.2">
      <c r="B24" s="152" t="s">
        <v>4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8">
        <f>5516.25/1000</f>
        <v>5.5162500000000003</v>
      </c>
      <c r="I27" s="139"/>
      <c r="J27" s="35" t="s">
        <v>6</v>
      </c>
      <c r="K27" s="140">
        <f>12509.18/1000</f>
        <v>12.509180000000001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8">
        <f>0/1000</f>
        <v>0</v>
      </c>
      <c r="I28" s="139"/>
      <c r="J28" s="35" t="s">
        <v>6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8">
        <f>0/1000</f>
        <v>0</v>
      </c>
      <c r="I29" s="139"/>
      <c r="J29" s="35" t="s">
        <v>6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8">
        <f>(W14+W15)/1000</f>
        <v>6.6369999999999998E-2</v>
      </c>
      <c r="I30" s="139"/>
      <c r="J30" s="35" t="s">
        <v>8</v>
      </c>
      <c r="K30" s="140">
        <f>(X14+X15)/1000</f>
        <v>6.6369999999999998E-2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749</v>
      </c>
      <c r="Z30" s="71">
        <v>805</v>
      </c>
      <c r="AA30" s="71">
        <v>495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8">
        <f>749/1000</f>
        <v>0.749</v>
      </c>
      <c r="I31" s="139"/>
      <c r="J31" s="35" t="s">
        <v>6</v>
      </c>
      <c r="K31" s="140">
        <f>4910/1000</f>
        <v>4.91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4910</v>
      </c>
      <c r="Z31" s="72">
        <v>4356</v>
      </c>
      <c r="AA31" s="72">
        <v>2424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21" t="s">
        <v>61</v>
      </c>
      <c r="B36" s="122"/>
      <c r="C36" s="125" t="s">
        <v>11</v>
      </c>
      <c r="D36" s="125" t="s">
        <v>12</v>
      </c>
      <c r="E36" s="146" t="s">
        <v>13</v>
      </c>
      <c r="F36" s="147"/>
      <c r="G36" s="148"/>
      <c r="H36" s="146" t="s">
        <v>14</v>
      </c>
      <c r="I36" s="147"/>
      <c r="J36" s="148"/>
      <c r="K36" s="146" t="s">
        <v>15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 x14ac:dyDescent="0.3">
      <c r="A37" s="125" t="s">
        <v>62</v>
      </c>
      <c r="B37" s="123" t="s">
        <v>63</v>
      </c>
      <c r="C37" s="153"/>
      <c r="D37" s="153"/>
      <c r="E37" s="144" t="s">
        <v>2</v>
      </c>
      <c r="F37" s="47" t="s">
        <v>16</v>
      </c>
      <c r="G37" s="47" t="s">
        <v>17</v>
      </c>
      <c r="H37" s="144" t="s">
        <v>2</v>
      </c>
      <c r="I37" s="47" t="s">
        <v>16</v>
      </c>
      <c r="J37" s="47" t="s">
        <v>17</v>
      </c>
      <c r="K37" s="144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6"/>
      <c r="B38" s="124"/>
      <c r="C38" s="126"/>
      <c r="D38" s="126"/>
      <c r="E38" s="145"/>
      <c r="F38" s="47" t="s">
        <v>18</v>
      </c>
      <c r="G38" s="47" t="s">
        <v>19</v>
      </c>
      <c r="H38" s="145"/>
      <c r="I38" s="47" t="s">
        <v>18</v>
      </c>
      <c r="J38" s="47" t="s">
        <v>19</v>
      </c>
      <c r="K38" s="145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73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18.45" customHeight="1" x14ac:dyDescent="0.25">
      <c r="A41" s="119" t="s">
        <v>74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</row>
    <row r="42" spans="1:22" ht="102.6" x14ac:dyDescent="0.25">
      <c r="A42" s="80">
        <v>1</v>
      </c>
      <c r="B42" s="81">
        <v>53</v>
      </c>
      <c r="C42" s="82" t="s">
        <v>75</v>
      </c>
      <c r="D42" s="83" t="s">
        <v>76</v>
      </c>
      <c r="E42" s="84">
        <v>1166.8699999999999</v>
      </c>
      <c r="F42" s="85" t="s">
        <v>77</v>
      </c>
      <c r="G42" s="84">
        <v>14.45</v>
      </c>
      <c r="H42" s="84" t="s">
        <v>78</v>
      </c>
      <c r="I42" s="84" t="s">
        <v>79</v>
      </c>
      <c r="J42" s="84">
        <v>9</v>
      </c>
      <c r="K42" s="84">
        <v>53</v>
      </c>
      <c r="L42" s="85"/>
      <c r="M42" s="85"/>
      <c r="N42" s="85" t="s">
        <v>80</v>
      </c>
      <c r="O42" s="85"/>
      <c r="P42" s="85"/>
      <c r="Q42" s="85"/>
      <c r="R42" s="85"/>
      <c r="S42" s="85"/>
      <c r="T42" s="85"/>
      <c r="U42" s="85"/>
      <c r="V42" s="85">
        <v>53</v>
      </c>
    </row>
    <row r="43" spans="1:22" ht="125.4" x14ac:dyDescent="0.25">
      <c r="A43" s="80">
        <v>2</v>
      </c>
      <c r="B43" s="81">
        <v>54</v>
      </c>
      <c r="C43" s="82" t="s">
        <v>81</v>
      </c>
      <c r="D43" s="83" t="s">
        <v>82</v>
      </c>
      <c r="E43" s="84">
        <v>1325.95</v>
      </c>
      <c r="F43" s="85" t="s">
        <v>83</v>
      </c>
      <c r="G43" s="84">
        <v>490.2</v>
      </c>
      <c r="H43" s="84" t="s">
        <v>84</v>
      </c>
      <c r="I43" s="84" t="s">
        <v>85</v>
      </c>
      <c r="J43" s="84">
        <v>314</v>
      </c>
      <c r="K43" s="84"/>
      <c r="L43" s="85"/>
      <c r="M43" s="85"/>
      <c r="N43" s="85" t="s">
        <v>80</v>
      </c>
      <c r="O43" s="85"/>
      <c r="P43" s="85"/>
      <c r="Q43" s="85"/>
      <c r="R43" s="85"/>
      <c r="S43" s="85"/>
      <c r="T43" s="85"/>
      <c r="U43" s="85"/>
      <c r="V43" s="85"/>
    </row>
    <row r="44" spans="1:22" ht="125.4" x14ac:dyDescent="0.25">
      <c r="A44" s="80">
        <v>3</v>
      </c>
      <c r="B44" s="81">
        <v>55</v>
      </c>
      <c r="C44" s="82" t="s">
        <v>86</v>
      </c>
      <c r="D44" s="83" t="s">
        <v>87</v>
      </c>
      <c r="E44" s="84">
        <v>1175.99</v>
      </c>
      <c r="F44" s="85" t="s">
        <v>88</v>
      </c>
      <c r="G44" s="84">
        <v>328.01</v>
      </c>
      <c r="H44" s="84" t="s">
        <v>89</v>
      </c>
      <c r="I44" s="84" t="s">
        <v>90</v>
      </c>
      <c r="J44" s="84">
        <v>105</v>
      </c>
      <c r="K44" s="84" t="s">
        <v>91</v>
      </c>
      <c r="L44" s="85">
        <v>805</v>
      </c>
      <c r="M44" s="85"/>
      <c r="N44" s="85" t="s">
        <v>80</v>
      </c>
      <c r="O44" s="85"/>
      <c r="P44" s="85"/>
      <c r="Q44" s="85"/>
      <c r="R44" s="85"/>
      <c r="S44" s="85"/>
      <c r="T44" s="85"/>
      <c r="U44" s="85"/>
      <c r="V44" s="85"/>
    </row>
    <row r="45" spans="1:22" ht="114" x14ac:dyDescent="0.25">
      <c r="A45" s="80">
        <v>4</v>
      </c>
      <c r="B45" s="81">
        <v>56</v>
      </c>
      <c r="C45" s="82" t="s">
        <v>92</v>
      </c>
      <c r="D45" s="83" t="s">
        <v>87</v>
      </c>
      <c r="E45" s="84">
        <v>1371.57</v>
      </c>
      <c r="F45" s="85" t="s">
        <v>93</v>
      </c>
      <c r="G45" s="84">
        <v>391.7</v>
      </c>
      <c r="H45" s="84" t="s">
        <v>94</v>
      </c>
      <c r="I45" s="84" t="s">
        <v>95</v>
      </c>
      <c r="J45" s="84">
        <v>125</v>
      </c>
      <c r="K45" s="84"/>
      <c r="L45" s="85"/>
      <c r="M45" s="85"/>
      <c r="N45" s="85" t="s">
        <v>80</v>
      </c>
      <c r="O45" s="85"/>
      <c r="P45" s="85"/>
      <c r="Q45" s="85"/>
      <c r="R45" s="85"/>
      <c r="S45" s="85"/>
      <c r="T45" s="85"/>
      <c r="U45" s="85"/>
      <c r="V45" s="85"/>
    </row>
    <row r="46" spans="1:22" ht="68.400000000000006" x14ac:dyDescent="0.25">
      <c r="A46" s="80">
        <v>5</v>
      </c>
      <c r="B46" s="81">
        <v>57</v>
      </c>
      <c r="C46" s="82" t="s">
        <v>96</v>
      </c>
      <c r="D46" s="83" t="s">
        <v>97</v>
      </c>
      <c r="E46" s="84">
        <v>1965.31</v>
      </c>
      <c r="F46" s="85">
        <v>1965.31</v>
      </c>
      <c r="G46" s="84"/>
      <c r="H46" s="84" t="s">
        <v>98</v>
      </c>
      <c r="I46" s="84">
        <v>16</v>
      </c>
      <c r="J46" s="84"/>
      <c r="K46" s="84" t="s">
        <v>99</v>
      </c>
      <c r="L46" s="85">
        <v>193</v>
      </c>
      <c r="M46" s="85"/>
      <c r="N46" s="85" t="s">
        <v>80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0">
        <v>6</v>
      </c>
      <c r="B47" s="81">
        <v>58</v>
      </c>
      <c r="C47" s="82" t="s">
        <v>100</v>
      </c>
      <c r="D47" s="83" t="s">
        <v>101</v>
      </c>
      <c r="E47" s="84">
        <v>3.3</v>
      </c>
      <c r="F47" s="85"/>
      <c r="G47" s="84">
        <v>3.3</v>
      </c>
      <c r="H47" s="84">
        <v>3</v>
      </c>
      <c r="I47" s="84"/>
      <c r="J47" s="84">
        <v>3</v>
      </c>
      <c r="K47" s="84">
        <v>23</v>
      </c>
      <c r="L47" s="85"/>
      <c r="M47" s="85"/>
      <c r="N47" s="85" t="s">
        <v>80</v>
      </c>
      <c r="O47" s="85"/>
      <c r="P47" s="85"/>
      <c r="Q47" s="85"/>
      <c r="R47" s="85"/>
      <c r="S47" s="85"/>
      <c r="T47" s="85"/>
      <c r="U47" s="85"/>
      <c r="V47" s="85">
        <v>23</v>
      </c>
    </row>
    <row r="48" spans="1:22" ht="79.8" x14ac:dyDescent="0.25">
      <c r="A48" s="80">
        <v>7</v>
      </c>
      <c r="B48" s="81">
        <v>59</v>
      </c>
      <c r="C48" s="82" t="s">
        <v>102</v>
      </c>
      <c r="D48" s="83" t="s">
        <v>103</v>
      </c>
      <c r="E48" s="84">
        <v>5.69</v>
      </c>
      <c r="F48" s="85"/>
      <c r="G48" s="84">
        <v>5.69</v>
      </c>
      <c r="H48" s="84">
        <v>5</v>
      </c>
      <c r="I48" s="84"/>
      <c r="J48" s="84">
        <v>5</v>
      </c>
      <c r="K48" s="84">
        <v>23</v>
      </c>
      <c r="L48" s="85"/>
      <c r="M48" s="85"/>
      <c r="N48" s="85" t="s">
        <v>80</v>
      </c>
      <c r="O48" s="85"/>
      <c r="P48" s="85"/>
      <c r="Q48" s="85"/>
      <c r="R48" s="85"/>
      <c r="S48" s="85"/>
      <c r="T48" s="85"/>
      <c r="U48" s="85"/>
      <c r="V48" s="85">
        <v>23</v>
      </c>
    </row>
    <row r="49" spans="1:22" ht="18.45" customHeight="1" x14ac:dyDescent="0.25">
      <c r="A49" s="119" t="s">
        <v>104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 ht="68.400000000000006" x14ac:dyDescent="0.25">
      <c r="A50" s="86">
        <v>8</v>
      </c>
      <c r="B50" s="87">
        <v>60</v>
      </c>
      <c r="C50" s="88" t="s">
        <v>105</v>
      </c>
      <c r="D50" s="89" t="s">
        <v>106</v>
      </c>
      <c r="E50" s="90">
        <v>832.98</v>
      </c>
      <c r="F50" s="91" t="s">
        <v>107</v>
      </c>
      <c r="G50" s="90" t="s">
        <v>108</v>
      </c>
      <c r="H50" s="90" t="s">
        <v>109</v>
      </c>
      <c r="I50" s="90" t="s">
        <v>110</v>
      </c>
      <c r="J50" s="90"/>
      <c r="K50" s="90" t="s">
        <v>111</v>
      </c>
      <c r="L50" s="91">
        <v>61</v>
      </c>
      <c r="M50" s="91"/>
      <c r="N50" s="91" t="s">
        <v>80</v>
      </c>
      <c r="O50" s="91"/>
      <c r="P50" s="91"/>
      <c r="Q50" s="91"/>
      <c r="R50" s="91"/>
      <c r="S50" s="91"/>
      <c r="T50" s="91"/>
      <c r="U50" s="91"/>
      <c r="V50" s="91"/>
    </row>
    <row r="51" spans="1:22" ht="19.350000000000001" customHeight="1" x14ac:dyDescent="0.25">
      <c r="A51" s="117" t="s">
        <v>112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1:22" ht="18.45" customHeight="1" x14ac:dyDescent="0.25">
      <c r="A52" s="119" t="s">
        <v>113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57" x14ac:dyDescent="0.25">
      <c r="A53" s="80">
        <v>9</v>
      </c>
      <c r="B53" s="81">
        <v>61</v>
      </c>
      <c r="C53" s="82" t="s">
        <v>114</v>
      </c>
      <c r="D53" s="83" t="s">
        <v>115</v>
      </c>
      <c r="E53" s="84">
        <v>508.07</v>
      </c>
      <c r="F53" s="85" t="s">
        <v>116</v>
      </c>
      <c r="G53" s="84">
        <v>1.03</v>
      </c>
      <c r="H53" s="84" t="s">
        <v>117</v>
      </c>
      <c r="I53" s="84" t="s">
        <v>118</v>
      </c>
      <c r="J53" s="84"/>
      <c r="K53" s="84" t="s">
        <v>119</v>
      </c>
      <c r="L53" s="85" t="s">
        <v>120</v>
      </c>
      <c r="M53" s="85"/>
      <c r="N53" s="85" t="s">
        <v>80</v>
      </c>
      <c r="O53" s="85"/>
      <c r="P53" s="85"/>
      <c r="Q53" s="85"/>
      <c r="R53" s="85"/>
      <c r="S53" s="85"/>
      <c r="T53" s="85"/>
      <c r="U53" s="85"/>
      <c r="V53" s="85"/>
    </row>
    <row r="54" spans="1:22" ht="18.45" customHeight="1" x14ac:dyDescent="0.25">
      <c r="A54" s="119" t="s">
        <v>121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</row>
    <row r="55" spans="1:22" ht="57" x14ac:dyDescent="0.25">
      <c r="A55" s="86">
        <v>10</v>
      </c>
      <c r="B55" s="87">
        <v>62</v>
      </c>
      <c r="C55" s="88" t="s">
        <v>114</v>
      </c>
      <c r="D55" s="89" t="s">
        <v>122</v>
      </c>
      <c r="E55" s="90">
        <v>508.07</v>
      </c>
      <c r="F55" s="91" t="s">
        <v>116</v>
      </c>
      <c r="G55" s="90">
        <v>1.03</v>
      </c>
      <c r="H55" s="90" t="s">
        <v>123</v>
      </c>
      <c r="I55" s="90" t="s">
        <v>124</v>
      </c>
      <c r="J55" s="90"/>
      <c r="K55" s="90" t="s">
        <v>125</v>
      </c>
      <c r="L55" s="91" t="s">
        <v>126</v>
      </c>
      <c r="M55" s="91"/>
      <c r="N55" s="91" t="s">
        <v>80</v>
      </c>
      <c r="O55" s="91"/>
      <c r="P55" s="91"/>
      <c r="Q55" s="91"/>
      <c r="R55" s="91"/>
      <c r="S55" s="91"/>
      <c r="T55" s="91"/>
      <c r="U55" s="91"/>
      <c r="V55" s="91"/>
    </row>
    <row r="56" spans="1:22" ht="19.350000000000001" customHeight="1" x14ac:dyDescent="0.25">
      <c r="A56" s="117" t="s">
        <v>127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</row>
    <row r="57" spans="1:22" ht="18.45" customHeight="1" x14ac:dyDescent="0.25">
      <c r="A57" s="119" t="s">
        <v>121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</row>
    <row r="58" spans="1:22" ht="57" x14ac:dyDescent="0.25">
      <c r="A58" s="80">
        <v>11</v>
      </c>
      <c r="B58" s="81">
        <v>63</v>
      </c>
      <c r="C58" s="82" t="s">
        <v>114</v>
      </c>
      <c r="D58" s="83" t="s">
        <v>122</v>
      </c>
      <c r="E58" s="84">
        <v>508.07</v>
      </c>
      <c r="F58" s="85" t="s">
        <v>116</v>
      </c>
      <c r="G58" s="84">
        <v>1.03</v>
      </c>
      <c r="H58" s="84" t="s">
        <v>123</v>
      </c>
      <c r="I58" s="84" t="s">
        <v>124</v>
      </c>
      <c r="J58" s="84"/>
      <c r="K58" s="84" t="s">
        <v>125</v>
      </c>
      <c r="L58" s="85" t="s">
        <v>126</v>
      </c>
      <c r="M58" s="85"/>
      <c r="N58" s="85" t="s">
        <v>80</v>
      </c>
      <c r="O58" s="85"/>
      <c r="P58" s="85"/>
      <c r="Q58" s="85"/>
      <c r="R58" s="85"/>
      <c r="S58" s="85"/>
      <c r="T58" s="85"/>
      <c r="U58" s="85"/>
      <c r="V58" s="85"/>
    </row>
    <row r="59" spans="1:22" ht="91.2" x14ac:dyDescent="0.25">
      <c r="A59" s="80">
        <v>12</v>
      </c>
      <c r="B59" s="81">
        <v>64</v>
      </c>
      <c r="C59" s="82" t="s">
        <v>128</v>
      </c>
      <c r="D59" s="83" t="s">
        <v>129</v>
      </c>
      <c r="E59" s="84">
        <v>1557.53</v>
      </c>
      <c r="F59" s="85" t="s">
        <v>130</v>
      </c>
      <c r="G59" s="84" t="s">
        <v>131</v>
      </c>
      <c r="H59" s="84" t="s">
        <v>132</v>
      </c>
      <c r="I59" s="84" t="s">
        <v>133</v>
      </c>
      <c r="J59" s="84" t="s">
        <v>134</v>
      </c>
      <c r="K59" s="84" t="s">
        <v>135</v>
      </c>
      <c r="L59" s="85" t="s">
        <v>136</v>
      </c>
      <c r="M59" s="85"/>
      <c r="N59" s="85" t="s">
        <v>80</v>
      </c>
      <c r="O59" s="85"/>
      <c r="P59" s="85"/>
      <c r="Q59" s="85"/>
      <c r="R59" s="85"/>
      <c r="S59" s="85"/>
      <c r="T59" s="85"/>
      <c r="U59" s="85"/>
      <c r="V59" s="85" t="s">
        <v>137</v>
      </c>
    </row>
    <row r="60" spans="1:22" ht="79.8" x14ac:dyDescent="0.25">
      <c r="A60" s="80">
        <v>13</v>
      </c>
      <c r="B60" s="81">
        <v>65</v>
      </c>
      <c r="C60" s="82" t="s">
        <v>138</v>
      </c>
      <c r="D60" s="83" t="s">
        <v>139</v>
      </c>
      <c r="E60" s="84">
        <v>32.299999999999997</v>
      </c>
      <c r="F60" s="85" t="s">
        <v>140</v>
      </c>
      <c r="G60" s="84"/>
      <c r="H60" s="84">
        <v>258</v>
      </c>
      <c r="I60" s="84" t="s">
        <v>141</v>
      </c>
      <c r="J60" s="84"/>
      <c r="K60" s="84"/>
      <c r="L60" s="85"/>
      <c r="M60" s="85"/>
      <c r="N60" s="85" t="s">
        <v>142</v>
      </c>
      <c r="O60" s="85"/>
      <c r="P60" s="85"/>
      <c r="Q60" s="85"/>
      <c r="R60" s="85"/>
      <c r="S60" s="85"/>
      <c r="T60" s="85"/>
      <c r="U60" s="85"/>
      <c r="V60" s="85"/>
    </row>
    <row r="61" spans="1:22" ht="79.8" x14ac:dyDescent="0.25">
      <c r="A61" s="80">
        <v>14</v>
      </c>
      <c r="B61" s="81">
        <v>66</v>
      </c>
      <c r="C61" s="82" t="s">
        <v>143</v>
      </c>
      <c r="D61" s="83" t="s">
        <v>139</v>
      </c>
      <c r="E61" s="84">
        <v>28.4</v>
      </c>
      <c r="F61" s="85" t="s">
        <v>144</v>
      </c>
      <c r="G61" s="84"/>
      <c r="H61" s="84">
        <v>227</v>
      </c>
      <c r="I61" s="84" t="s">
        <v>145</v>
      </c>
      <c r="J61" s="84"/>
      <c r="K61" s="84"/>
      <c r="L61" s="85"/>
      <c r="M61" s="85"/>
      <c r="N61" s="85" t="s">
        <v>142</v>
      </c>
      <c r="O61" s="85"/>
      <c r="P61" s="85"/>
      <c r="Q61" s="85"/>
      <c r="R61" s="85"/>
      <c r="S61" s="85"/>
      <c r="T61" s="85"/>
      <c r="U61" s="85"/>
      <c r="V61" s="85"/>
    </row>
    <row r="62" spans="1:22" ht="68.400000000000006" x14ac:dyDescent="0.25">
      <c r="A62" s="80">
        <v>15</v>
      </c>
      <c r="B62" s="81">
        <v>67</v>
      </c>
      <c r="C62" s="82" t="s">
        <v>146</v>
      </c>
      <c r="D62" s="83" t="s">
        <v>147</v>
      </c>
      <c r="E62" s="84">
        <v>22.8</v>
      </c>
      <c r="F62" s="85" t="s">
        <v>148</v>
      </c>
      <c r="G62" s="84"/>
      <c r="H62" s="84">
        <v>91</v>
      </c>
      <c r="I62" s="84" t="s">
        <v>149</v>
      </c>
      <c r="J62" s="84"/>
      <c r="K62" s="84"/>
      <c r="L62" s="85"/>
      <c r="M62" s="85"/>
      <c r="N62" s="85" t="s">
        <v>142</v>
      </c>
      <c r="O62" s="85"/>
      <c r="P62" s="85"/>
      <c r="Q62" s="85"/>
      <c r="R62" s="85"/>
      <c r="S62" s="85"/>
      <c r="T62" s="85"/>
      <c r="U62" s="85"/>
      <c r="V62" s="85"/>
    </row>
    <row r="63" spans="1:22" ht="57" x14ac:dyDescent="0.25">
      <c r="A63" s="80">
        <v>16</v>
      </c>
      <c r="B63" s="81">
        <v>68</v>
      </c>
      <c r="C63" s="82" t="s">
        <v>150</v>
      </c>
      <c r="D63" s="83" t="s">
        <v>151</v>
      </c>
      <c r="E63" s="84">
        <v>16.399999999999999</v>
      </c>
      <c r="F63" s="85" t="s">
        <v>152</v>
      </c>
      <c r="G63" s="84"/>
      <c r="H63" s="84">
        <v>33</v>
      </c>
      <c r="I63" s="84" t="s">
        <v>153</v>
      </c>
      <c r="J63" s="84"/>
      <c r="K63" s="84"/>
      <c r="L63" s="85"/>
      <c r="M63" s="85"/>
      <c r="N63" s="85" t="s">
        <v>142</v>
      </c>
      <c r="O63" s="85"/>
      <c r="P63" s="85"/>
      <c r="Q63" s="85"/>
      <c r="R63" s="85"/>
      <c r="S63" s="85"/>
      <c r="T63" s="85"/>
      <c r="U63" s="85"/>
      <c r="V63" s="85"/>
    </row>
    <row r="64" spans="1:22" ht="57" x14ac:dyDescent="0.25">
      <c r="A64" s="80">
        <v>17</v>
      </c>
      <c r="B64" s="81">
        <v>69</v>
      </c>
      <c r="C64" s="82" t="s">
        <v>154</v>
      </c>
      <c r="D64" s="83" t="s">
        <v>151</v>
      </c>
      <c r="E64" s="84">
        <v>23.1</v>
      </c>
      <c r="F64" s="85" t="s">
        <v>155</v>
      </c>
      <c r="G64" s="84"/>
      <c r="H64" s="84">
        <v>46</v>
      </c>
      <c r="I64" s="84" t="s">
        <v>156</v>
      </c>
      <c r="J64" s="84"/>
      <c r="K64" s="84"/>
      <c r="L64" s="85"/>
      <c r="M64" s="85"/>
      <c r="N64" s="85" t="s">
        <v>142</v>
      </c>
      <c r="O64" s="85"/>
      <c r="P64" s="85"/>
      <c r="Q64" s="85"/>
      <c r="R64" s="85"/>
      <c r="S64" s="85"/>
      <c r="T64" s="85"/>
      <c r="U64" s="85"/>
      <c r="V64" s="85"/>
    </row>
    <row r="65" spans="1:22" ht="18.45" customHeight="1" x14ac:dyDescent="0.25">
      <c r="A65" s="119" t="s">
        <v>157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</row>
    <row r="66" spans="1:22" ht="79.8" x14ac:dyDescent="0.25">
      <c r="A66" s="86">
        <v>18</v>
      </c>
      <c r="B66" s="87">
        <v>70</v>
      </c>
      <c r="C66" s="88" t="s">
        <v>158</v>
      </c>
      <c r="D66" s="89" t="s">
        <v>159</v>
      </c>
      <c r="E66" s="90">
        <v>3591.9</v>
      </c>
      <c r="F66" s="91" t="s">
        <v>160</v>
      </c>
      <c r="G66" s="90" t="s">
        <v>161</v>
      </c>
      <c r="H66" s="90" t="s">
        <v>162</v>
      </c>
      <c r="I66" s="90" t="s">
        <v>163</v>
      </c>
      <c r="J66" s="90">
        <v>4</v>
      </c>
      <c r="K66" s="90" t="s">
        <v>164</v>
      </c>
      <c r="L66" s="91" t="s">
        <v>165</v>
      </c>
      <c r="M66" s="91"/>
      <c r="N66" s="91" t="s">
        <v>80</v>
      </c>
      <c r="O66" s="91"/>
      <c r="P66" s="91"/>
      <c r="Q66" s="91"/>
      <c r="R66" s="91"/>
      <c r="S66" s="91"/>
      <c r="T66" s="91"/>
      <c r="U66" s="91"/>
      <c r="V66" s="91" t="s">
        <v>166</v>
      </c>
    </row>
    <row r="67" spans="1:22" ht="34.200000000000003" x14ac:dyDescent="0.25">
      <c r="A67" s="113" t="s">
        <v>167</v>
      </c>
      <c r="B67" s="114"/>
      <c r="C67" s="114"/>
      <c r="D67" s="114"/>
      <c r="E67" s="114"/>
      <c r="F67" s="114"/>
      <c r="G67" s="114"/>
      <c r="H67" s="92">
        <v>3655</v>
      </c>
      <c r="I67" s="92" t="s">
        <v>168</v>
      </c>
      <c r="J67" s="92" t="s">
        <v>169</v>
      </c>
      <c r="K67" s="92">
        <v>5435</v>
      </c>
      <c r="L67" s="92" t="s">
        <v>170</v>
      </c>
      <c r="M67" s="92"/>
      <c r="N67" s="92"/>
      <c r="O67" s="92"/>
      <c r="P67" s="92"/>
      <c r="Q67" s="92"/>
      <c r="R67" s="92"/>
      <c r="S67" s="92"/>
      <c r="T67" s="92"/>
      <c r="U67" s="92"/>
      <c r="V67" s="92" t="s">
        <v>171</v>
      </c>
    </row>
    <row r="68" spans="1:22" hidden="1" x14ac:dyDescent="0.25">
      <c r="A68" s="113" t="s">
        <v>172</v>
      </c>
      <c r="B68" s="114"/>
      <c r="C68" s="114"/>
      <c r="D68" s="114"/>
      <c r="E68" s="114"/>
      <c r="F68" s="114"/>
      <c r="G68" s="114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</row>
    <row r="69" spans="1:22" hidden="1" x14ac:dyDescent="0.25">
      <c r="A69" s="113" t="s">
        <v>173</v>
      </c>
      <c r="B69" s="114"/>
      <c r="C69" s="114"/>
      <c r="D69" s="114"/>
      <c r="E69" s="114"/>
      <c r="F69" s="114"/>
      <c r="G69" s="114"/>
      <c r="H69" s="92">
        <v>749</v>
      </c>
      <c r="I69" s="92"/>
      <c r="J69" s="92"/>
      <c r="K69" s="92">
        <v>4910</v>
      </c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</row>
    <row r="70" spans="1:22" hidden="1" x14ac:dyDescent="0.25">
      <c r="A70" s="113" t="s">
        <v>174</v>
      </c>
      <c r="B70" s="114"/>
      <c r="C70" s="114"/>
      <c r="D70" s="114"/>
      <c r="E70" s="114"/>
      <c r="F70" s="114"/>
      <c r="G70" s="114"/>
      <c r="H70" s="92">
        <v>2314</v>
      </c>
      <c r="I70" s="92"/>
      <c r="J70" s="92"/>
      <c r="K70" s="92">
        <v>259</v>
      </c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</row>
    <row r="71" spans="1:22" hidden="1" x14ac:dyDescent="0.25">
      <c r="A71" s="113" t="s">
        <v>175</v>
      </c>
      <c r="B71" s="114"/>
      <c r="C71" s="114"/>
      <c r="D71" s="114"/>
      <c r="E71" s="114"/>
      <c r="F71" s="114"/>
      <c r="G71" s="114"/>
      <c r="H71" s="92">
        <v>593</v>
      </c>
      <c r="I71" s="92"/>
      <c r="J71" s="92"/>
      <c r="K71" s="92">
        <v>276</v>
      </c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</row>
    <row r="72" spans="1:22" hidden="1" x14ac:dyDescent="0.25">
      <c r="A72" s="115" t="s">
        <v>176</v>
      </c>
      <c r="B72" s="116"/>
      <c r="C72" s="116"/>
      <c r="D72" s="116"/>
      <c r="E72" s="116"/>
      <c r="F72" s="116"/>
      <c r="G72" s="116"/>
      <c r="H72" s="93">
        <v>805</v>
      </c>
      <c r="I72" s="93"/>
      <c r="J72" s="93"/>
      <c r="K72" s="93">
        <v>4356</v>
      </c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</row>
    <row r="73" spans="1:22" hidden="1" x14ac:dyDescent="0.25">
      <c r="A73" s="115" t="s">
        <v>177</v>
      </c>
      <c r="B73" s="116"/>
      <c r="C73" s="116"/>
      <c r="D73" s="116"/>
      <c r="E73" s="116"/>
      <c r="F73" s="116"/>
      <c r="G73" s="116"/>
      <c r="H73" s="93">
        <v>495</v>
      </c>
      <c r="I73" s="93"/>
      <c r="J73" s="93"/>
      <c r="K73" s="93">
        <v>2424</v>
      </c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</row>
    <row r="74" spans="1:22" hidden="1" x14ac:dyDescent="0.25">
      <c r="A74" s="115" t="s">
        <v>178</v>
      </c>
      <c r="B74" s="116"/>
      <c r="C74" s="116"/>
      <c r="D74" s="116"/>
      <c r="E74" s="116"/>
      <c r="F74" s="116"/>
      <c r="G74" s="116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</row>
    <row r="75" spans="1:22" hidden="1" x14ac:dyDescent="0.25">
      <c r="A75" s="113" t="s">
        <v>179</v>
      </c>
      <c r="B75" s="114"/>
      <c r="C75" s="114"/>
      <c r="D75" s="114"/>
      <c r="E75" s="114"/>
      <c r="F75" s="114"/>
      <c r="G75" s="114"/>
      <c r="H75" s="92">
        <v>839</v>
      </c>
      <c r="I75" s="92"/>
      <c r="J75" s="92"/>
      <c r="K75" s="92">
        <v>53</v>
      </c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</row>
    <row r="76" spans="1:22" ht="30" hidden="1" customHeight="1" x14ac:dyDescent="0.25">
      <c r="A76" s="113" t="s">
        <v>180</v>
      </c>
      <c r="B76" s="114"/>
      <c r="C76" s="114"/>
      <c r="D76" s="114"/>
      <c r="E76" s="114"/>
      <c r="F76" s="114"/>
      <c r="G76" s="114"/>
      <c r="H76" s="92">
        <v>2320</v>
      </c>
      <c r="I76" s="92"/>
      <c r="J76" s="92"/>
      <c r="K76" s="92">
        <v>2069</v>
      </c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</row>
    <row r="77" spans="1:22" hidden="1" x14ac:dyDescent="0.25">
      <c r="A77" s="113" t="s">
        <v>181</v>
      </c>
      <c r="B77" s="114"/>
      <c r="C77" s="114"/>
      <c r="D77" s="114"/>
      <c r="E77" s="114"/>
      <c r="F77" s="114"/>
      <c r="G77" s="114"/>
      <c r="H77" s="92">
        <v>36</v>
      </c>
      <c r="I77" s="92"/>
      <c r="J77" s="92"/>
      <c r="K77" s="92">
        <v>397</v>
      </c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</row>
    <row r="78" spans="1:22" hidden="1" x14ac:dyDescent="0.25">
      <c r="A78" s="113" t="s">
        <v>182</v>
      </c>
      <c r="B78" s="114"/>
      <c r="C78" s="114"/>
      <c r="D78" s="114"/>
      <c r="E78" s="114"/>
      <c r="F78" s="114"/>
      <c r="G78" s="114"/>
      <c r="H78" s="92">
        <v>3</v>
      </c>
      <c r="I78" s="92"/>
      <c r="J78" s="92"/>
      <c r="K78" s="92">
        <v>23</v>
      </c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</row>
    <row r="79" spans="1:22" hidden="1" x14ac:dyDescent="0.25">
      <c r="A79" s="113" t="s">
        <v>183</v>
      </c>
      <c r="B79" s="114"/>
      <c r="C79" s="114"/>
      <c r="D79" s="114"/>
      <c r="E79" s="114"/>
      <c r="F79" s="114"/>
      <c r="G79" s="114"/>
      <c r="H79" s="92">
        <v>5</v>
      </c>
      <c r="I79" s="92"/>
      <c r="J79" s="92"/>
      <c r="K79" s="92">
        <v>23</v>
      </c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</row>
    <row r="80" spans="1:22" hidden="1" x14ac:dyDescent="0.25">
      <c r="A80" s="113" t="s">
        <v>184</v>
      </c>
      <c r="B80" s="114"/>
      <c r="C80" s="114"/>
      <c r="D80" s="114"/>
      <c r="E80" s="114"/>
      <c r="F80" s="114"/>
      <c r="G80" s="114"/>
      <c r="H80" s="92">
        <v>15</v>
      </c>
      <c r="I80" s="92"/>
      <c r="J80" s="92"/>
      <c r="K80" s="92">
        <v>136</v>
      </c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</row>
    <row r="81" spans="1:22" ht="30" hidden="1" customHeight="1" x14ac:dyDescent="0.25">
      <c r="A81" s="113" t="s">
        <v>185</v>
      </c>
      <c r="B81" s="114"/>
      <c r="C81" s="114"/>
      <c r="D81" s="114"/>
      <c r="E81" s="114"/>
      <c r="F81" s="114"/>
      <c r="G81" s="114"/>
      <c r="H81" s="92">
        <v>1737</v>
      </c>
      <c r="I81" s="92"/>
      <c r="J81" s="92"/>
      <c r="K81" s="92">
        <v>9514</v>
      </c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</row>
    <row r="82" spans="1:22" x14ac:dyDescent="0.25">
      <c r="A82" s="113" t="s">
        <v>186</v>
      </c>
      <c r="B82" s="114"/>
      <c r="C82" s="114"/>
      <c r="D82" s="114"/>
      <c r="E82" s="114"/>
      <c r="F82" s="114"/>
      <c r="G82" s="114"/>
      <c r="H82" s="92">
        <v>4955</v>
      </c>
      <c r="I82" s="92"/>
      <c r="J82" s="92"/>
      <c r="K82" s="92">
        <v>12215</v>
      </c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</row>
    <row r="83" spans="1:22" ht="30" customHeight="1" x14ac:dyDescent="0.25">
      <c r="A83" s="113" t="s">
        <v>187</v>
      </c>
      <c r="B83" s="114"/>
      <c r="C83" s="114"/>
      <c r="D83" s="114"/>
      <c r="E83" s="114"/>
      <c r="F83" s="114"/>
      <c r="G83" s="114"/>
      <c r="H83" s="92">
        <v>561.25</v>
      </c>
      <c r="I83" s="92"/>
      <c r="J83" s="92"/>
      <c r="K83" s="92">
        <v>294.18</v>
      </c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2" x14ac:dyDescent="0.25">
      <c r="A84" s="115" t="s">
        <v>188</v>
      </c>
      <c r="B84" s="116"/>
      <c r="C84" s="116"/>
      <c r="D84" s="116"/>
      <c r="E84" s="116"/>
      <c r="F84" s="116"/>
      <c r="G84" s="116"/>
      <c r="H84" s="93">
        <v>5516.25</v>
      </c>
      <c r="I84" s="93"/>
      <c r="J84" s="93"/>
      <c r="K84" s="93">
        <v>12509.18</v>
      </c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</row>
    <row r="85" spans="1:22" x14ac:dyDescent="0.25">
      <c r="A85" s="50"/>
      <c r="B85" s="39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x14ac:dyDescent="0.25">
      <c r="A86" s="50"/>
      <c r="B86" s="39"/>
      <c r="C86" s="73" t="s">
        <v>64</v>
      </c>
      <c r="D86" s="48"/>
      <c r="E86" s="48"/>
      <c r="F86" s="48"/>
      <c r="G86" s="48"/>
      <c r="H86" s="74">
        <f>IF(ISBLANK(Y30),"",ROUND(Z30/Y30,2)*100)</f>
        <v>107</v>
      </c>
      <c r="I86" s="48"/>
      <c r="J86" s="48"/>
      <c r="K86" s="74">
        <f>IF(ISBLANK(Y31),"",ROUND(Z31/Y31,2)*100)</f>
        <v>89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x14ac:dyDescent="0.25">
      <c r="A87" s="50"/>
      <c r="B87" s="39"/>
      <c r="C87" s="73" t="s">
        <v>65</v>
      </c>
      <c r="D87" s="48"/>
      <c r="E87" s="48"/>
      <c r="F87" s="48"/>
      <c r="G87" s="48"/>
      <c r="H87" s="45">
        <f>IF(ISBLANK(Y30),"",ROUND(AA30/Y30,2)*100)</f>
        <v>66</v>
      </c>
      <c r="I87" s="48"/>
      <c r="J87" s="48"/>
      <c r="K87" s="45">
        <f>IF(ISBLANK(Y31),"",ROUND(AA31/Y31,2)*100)</f>
        <v>49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28"/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75" t="s">
        <v>71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3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75" t="s">
        <v>72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46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</sheetData>
  <mergeCells count="59"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H26:J26"/>
    <mergeCell ref="H30:I30"/>
    <mergeCell ref="K27:L27"/>
    <mergeCell ref="K30:L30"/>
    <mergeCell ref="H28:I28"/>
    <mergeCell ref="H29:I29"/>
    <mergeCell ref="K28:L28"/>
    <mergeCell ref="K29:L29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A40:V40"/>
    <mergeCell ref="A41:V41"/>
    <mergeCell ref="A49:V49"/>
    <mergeCell ref="A51:V51"/>
    <mergeCell ref="A52:V52"/>
    <mergeCell ref="A75:G75"/>
    <mergeCell ref="A56:V56"/>
    <mergeCell ref="A57:V57"/>
    <mergeCell ref="A65:V65"/>
    <mergeCell ref="A67:G67"/>
    <mergeCell ref="A68:G68"/>
    <mergeCell ref="A69:G69"/>
    <mergeCell ref="A70:G70"/>
    <mergeCell ref="A71:G71"/>
    <mergeCell ref="A72:G72"/>
    <mergeCell ref="A73:G73"/>
    <mergeCell ref="A74:G74"/>
    <mergeCell ref="A82:G82"/>
    <mergeCell ref="A83:G83"/>
    <mergeCell ref="A84:G84"/>
    <mergeCell ref="A76:G76"/>
    <mergeCell ref="A77:G77"/>
    <mergeCell ref="A78:G78"/>
    <mergeCell ref="A79:G79"/>
    <mergeCell ref="A80:G80"/>
    <mergeCell ref="A81:G8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6" t="s">
        <v>37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3" t="s">
        <v>34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3" t="s">
        <v>70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2" t="s">
        <v>4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7" t="s">
        <v>20</v>
      </c>
      <c r="H10" s="158"/>
      <c r="I10" s="158"/>
      <c r="J10" s="157" t="s">
        <v>21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8">
        <f>5516.25/1000</f>
        <v>5.5162500000000003</v>
      </c>
      <c r="H11" s="139"/>
      <c r="I11" s="55" t="s">
        <v>6</v>
      </c>
      <c r="J11" s="140">
        <f>12509.18/1000</f>
        <v>12.509180000000001</v>
      </c>
      <c r="K11" s="141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8">
        <f>0/1000</f>
        <v>0</v>
      </c>
      <c r="H12" s="139"/>
      <c r="I12" s="55" t="s">
        <v>6</v>
      </c>
      <c r="J12" s="140">
        <f>0/1000</f>
        <v>0</v>
      </c>
      <c r="K12" s="141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0">
        <f>0/1000</f>
        <v>0</v>
      </c>
      <c r="H13" s="161"/>
      <c r="I13" s="55" t="s">
        <v>6</v>
      </c>
      <c r="J13" s="140">
        <f>0/1000</f>
        <v>0</v>
      </c>
      <c r="K13" s="141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8">
        <f>(O14+O15)/1000</f>
        <v>6.6369999999999998E-2</v>
      </c>
      <c r="H14" s="139"/>
      <c r="I14" s="55" t="s">
        <v>8</v>
      </c>
      <c r="J14" s="140">
        <f>(P14+P15)/1000</f>
        <v>6.6369999999999998E-2</v>
      </c>
      <c r="K14" s="141"/>
      <c r="L14" s="58">
        <v>2627</v>
      </c>
      <c r="M14" s="35" t="s">
        <v>8</v>
      </c>
      <c r="N14" s="57"/>
      <c r="O14" s="26">
        <v>66.31</v>
      </c>
      <c r="P14" s="27">
        <v>66.31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4">
        <f>749/1000</f>
        <v>0.749</v>
      </c>
      <c r="H15" s="165"/>
      <c r="I15" s="55" t="s">
        <v>6</v>
      </c>
      <c r="J15" s="140">
        <f>4910/1000</f>
        <v>4.91</v>
      </c>
      <c r="K15" s="141"/>
      <c r="L15" s="59">
        <v>27437</v>
      </c>
      <c r="M15" s="35" t="s">
        <v>6</v>
      </c>
      <c r="N15" s="57"/>
      <c r="O15" s="26">
        <v>0.06</v>
      </c>
      <c r="P15" s="27">
        <v>0.06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19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247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5" t="s">
        <v>10</v>
      </c>
      <c r="B20" s="125" t="s">
        <v>0</v>
      </c>
      <c r="C20" s="125" t="s">
        <v>22</v>
      </c>
      <c r="D20" s="62" t="s">
        <v>23</v>
      </c>
      <c r="E20" s="125" t="s">
        <v>24</v>
      </c>
      <c r="F20" s="166" t="s">
        <v>25</v>
      </c>
      <c r="G20" s="167"/>
      <c r="H20" s="166" t="s">
        <v>26</v>
      </c>
      <c r="I20" s="170"/>
      <c r="J20" s="170"/>
      <c r="K20" s="167"/>
      <c r="L20" s="63"/>
      <c r="M20" s="125" t="s">
        <v>27</v>
      </c>
      <c r="N20" s="125" t="s">
        <v>28</v>
      </c>
    </row>
    <row r="21" spans="1:23" s="33" customFormat="1" ht="19.5" customHeight="1" thickBot="1" x14ac:dyDescent="0.3">
      <c r="A21" s="153"/>
      <c r="B21" s="153"/>
      <c r="C21" s="153"/>
      <c r="D21" s="125" t="s">
        <v>33</v>
      </c>
      <c r="E21" s="153"/>
      <c r="F21" s="168"/>
      <c r="G21" s="169"/>
      <c r="H21" s="162" t="s">
        <v>29</v>
      </c>
      <c r="I21" s="163"/>
      <c r="J21" s="162" t="s">
        <v>30</v>
      </c>
      <c r="K21" s="163"/>
      <c r="L21" s="64"/>
      <c r="M21" s="153"/>
      <c r="N21" s="153"/>
    </row>
    <row r="22" spans="1:23" s="33" customFormat="1" ht="19.5" customHeight="1" x14ac:dyDescent="0.25">
      <c r="A22" s="153"/>
      <c r="B22" s="153"/>
      <c r="C22" s="153"/>
      <c r="D22" s="153"/>
      <c r="E22" s="153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3"/>
      <c r="N22" s="153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4" t="s">
        <v>189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 x14ac:dyDescent="0.25">
      <c r="A25" s="117" t="s">
        <v>190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191</v>
      </c>
      <c r="C26" s="82" t="s">
        <v>192</v>
      </c>
      <c r="D26" s="96" t="s">
        <v>193</v>
      </c>
      <c r="E26" s="97">
        <v>1.76</v>
      </c>
      <c r="F26" s="84" t="s">
        <v>194</v>
      </c>
      <c r="G26" s="84">
        <v>16.14</v>
      </c>
      <c r="H26" s="98"/>
      <c r="I26" s="98"/>
      <c r="J26" s="84" t="s">
        <v>195</v>
      </c>
      <c r="K26" s="84">
        <v>193.67</v>
      </c>
      <c r="L26" s="99"/>
      <c r="M26" s="98">
        <f t="shared" ref="M26:M33" si="0">IF(ISNUMBER(K26/G26),IF(NOT(K26/G26=0),K26/G26, " "), " ")</f>
        <v>11.999380421313505</v>
      </c>
      <c r="N26" s="96"/>
    </row>
    <row r="27" spans="1:23" s="29" customFormat="1" ht="22.8" x14ac:dyDescent="0.25">
      <c r="A27" s="94">
        <v>2</v>
      </c>
      <c r="B27" s="95" t="s">
        <v>196</v>
      </c>
      <c r="C27" s="82" t="s">
        <v>197</v>
      </c>
      <c r="D27" s="96" t="s">
        <v>193</v>
      </c>
      <c r="E27" s="97">
        <v>5.8</v>
      </c>
      <c r="F27" s="84" t="s">
        <v>198</v>
      </c>
      <c r="G27" s="84">
        <v>59.91</v>
      </c>
      <c r="H27" s="98"/>
      <c r="I27" s="98"/>
      <c r="J27" s="84" t="s">
        <v>199</v>
      </c>
      <c r="K27" s="84">
        <v>719.49</v>
      </c>
      <c r="L27" s="99"/>
      <c r="M27" s="98">
        <f t="shared" si="0"/>
        <v>12.009514271407111</v>
      </c>
      <c r="N27" s="96"/>
    </row>
    <row r="28" spans="1:23" s="29" customFormat="1" ht="22.8" x14ac:dyDescent="0.25">
      <c r="A28" s="94">
        <v>3</v>
      </c>
      <c r="B28" s="95" t="s">
        <v>200</v>
      </c>
      <c r="C28" s="82" t="s">
        <v>201</v>
      </c>
      <c r="D28" s="96" t="s">
        <v>193</v>
      </c>
      <c r="E28" s="97">
        <v>23.67</v>
      </c>
      <c r="F28" s="84" t="s">
        <v>202</v>
      </c>
      <c r="G28" s="84">
        <v>265.10000000000002</v>
      </c>
      <c r="H28" s="98"/>
      <c r="I28" s="98"/>
      <c r="J28" s="84" t="s">
        <v>203</v>
      </c>
      <c r="K28" s="84">
        <v>3181.48</v>
      </c>
      <c r="L28" s="99"/>
      <c r="M28" s="98">
        <f t="shared" si="0"/>
        <v>12.001056205205582</v>
      </c>
      <c r="N28" s="96"/>
    </row>
    <row r="29" spans="1:23" s="29" customFormat="1" ht="22.8" x14ac:dyDescent="0.25">
      <c r="A29" s="94">
        <v>4</v>
      </c>
      <c r="B29" s="95" t="s">
        <v>204</v>
      </c>
      <c r="C29" s="82" t="s">
        <v>205</v>
      </c>
      <c r="D29" s="96" t="s">
        <v>193</v>
      </c>
      <c r="E29" s="97">
        <v>17.440000000000001</v>
      </c>
      <c r="F29" s="84" t="s">
        <v>206</v>
      </c>
      <c r="G29" s="84">
        <v>197.77</v>
      </c>
      <c r="H29" s="98"/>
      <c r="I29" s="98"/>
      <c r="J29" s="84" t="s">
        <v>207</v>
      </c>
      <c r="K29" s="84"/>
      <c r="L29" s="99"/>
      <c r="M29" s="98" t="str">
        <f t="shared" si="0"/>
        <v xml:space="preserve"> </v>
      </c>
      <c r="N29" s="96"/>
    </row>
    <row r="30" spans="1:23" ht="22.8" x14ac:dyDescent="0.25">
      <c r="A30" s="94">
        <v>5</v>
      </c>
      <c r="B30" s="95" t="s">
        <v>208</v>
      </c>
      <c r="C30" s="82" t="s">
        <v>209</v>
      </c>
      <c r="D30" s="96" t="s">
        <v>193</v>
      </c>
      <c r="E30" s="97">
        <v>5.85</v>
      </c>
      <c r="F30" s="84" t="s">
        <v>210</v>
      </c>
      <c r="G30" s="84">
        <v>67.099999999999994</v>
      </c>
      <c r="H30" s="98"/>
      <c r="I30" s="98"/>
      <c r="J30" s="84" t="s">
        <v>211</v>
      </c>
      <c r="K30" s="84">
        <v>805.08</v>
      </c>
      <c r="L30" s="99"/>
      <c r="M30" s="98">
        <f t="shared" si="0"/>
        <v>11.998211624441135</v>
      </c>
      <c r="N30" s="96"/>
    </row>
    <row r="31" spans="1:23" ht="22.8" x14ac:dyDescent="0.25">
      <c r="A31" s="94">
        <v>6</v>
      </c>
      <c r="B31" s="95" t="s">
        <v>212</v>
      </c>
      <c r="C31" s="82" t="s">
        <v>213</v>
      </c>
      <c r="D31" s="96" t="s">
        <v>193</v>
      </c>
      <c r="E31" s="97">
        <v>6.99</v>
      </c>
      <c r="F31" s="84" t="s">
        <v>214</v>
      </c>
      <c r="G31" s="84">
        <v>82.06</v>
      </c>
      <c r="H31" s="98"/>
      <c r="I31" s="98"/>
      <c r="J31" s="84" t="s">
        <v>207</v>
      </c>
      <c r="K31" s="84"/>
      <c r="L31" s="99"/>
      <c r="M31" s="98" t="str">
        <f t="shared" si="0"/>
        <v xml:space="preserve"> </v>
      </c>
      <c r="N31" s="96"/>
    </row>
    <row r="32" spans="1:23" ht="22.8" x14ac:dyDescent="0.25">
      <c r="A32" s="94">
        <v>7</v>
      </c>
      <c r="B32" s="95" t="s">
        <v>215</v>
      </c>
      <c r="C32" s="82" t="s">
        <v>216</v>
      </c>
      <c r="D32" s="96" t="s">
        <v>193</v>
      </c>
      <c r="E32" s="97">
        <v>4.8</v>
      </c>
      <c r="F32" s="84" t="s">
        <v>217</v>
      </c>
      <c r="G32" s="84">
        <v>59.23</v>
      </c>
      <c r="H32" s="98"/>
      <c r="I32" s="98"/>
      <c r="J32" s="84" t="s">
        <v>207</v>
      </c>
      <c r="K32" s="84"/>
      <c r="L32" s="99"/>
      <c r="M32" s="98" t="str">
        <f t="shared" si="0"/>
        <v xml:space="preserve"> </v>
      </c>
      <c r="N32" s="96"/>
    </row>
    <row r="33" spans="1:14" ht="22.8" x14ac:dyDescent="0.25">
      <c r="A33" s="94">
        <v>8</v>
      </c>
      <c r="B33" s="95">
        <v>2</v>
      </c>
      <c r="C33" s="82" t="s">
        <v>218</v>
      </c>
      <c r="D33" s="96" t="s">
        <v>193</v>
      </c>
      <c r="E33" s="97">
        <v>0.06</v>
      </c>
      <c r="F33" s="84" t="s">
        <v>207</v>
      </c>
      <c r="G33" s="84"/>
      <c r="H33" s="98"/>
      <c r="I33" s="98"/>
      <c r="J33" s="84" t="s">
        <v>207</v>
      </c>
      <c r="K33" s="84"/>
      <c r="L33" s="99"/>
      <c r="M33" s="98" t="str">
        <f t="shared" si="0"/>
        <v xml:space="preserve"> </v>
      </c>
      <c r="N33" s="96"/>
    </row>
    <row r="34" spans="1:14" ht="19.350000000000001" customHeight="1" x14ac:dyDescent="0.25">
      <c r="A34" s="117" t="s">
        <v>219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22.8" x14ac:dyDescent="0.25">
      <c r="A35" s="94">
        <v>9</v>
      </c>
      <c r="B35" s="95">
        <v>30401</v>
      </c>
      <c r="C35" s="82" t="s">
        <v>220</v>
      </c>
      <c r="D35" s="96" t="s">
        <v>221</v>
      </c>
      <c r="E35" s="97">
        <v>0.01</v>
      </c>
      <c r="F35" s="84" t="s">
        <v>222</v>
      </c>
      <c r="G35" s="84">
        <v>0.02</v>
      </c>
      <c r="H35" s="98"/>
      <c r="I35" s="98"/>
      <c r="J35" s="84" t="s">
        <v>223</v>
      </c>
      <c r="K35" s="84">
        <v>7.0000000000000007E-2</v>
      </c>
      <c r="L35" s="99"/>
      <c r="M35" s="98">
        <f t="shared" ref="M35:M42" si="1">IF(ISNUMBER(K35/G35),IF(NOT(K35/G35=0),K35/G35, " "), " ")</f>
        <v>3.5000000000000004</v>
      </c>
      <c r="N35" s="96"/>
    </row>
    <row r="36" spans="1:14" ht="22.8" x14ac:dyDescent="0.25">
      <c r="A36" s="94">
        <v>10</v>
      </c>
      <c r="B36" s="95">
        <v>30954</v>
      </c>
      <c r="C36" s="82" t="s">
        <v>224</v>
      </c>
      <c r="D36" s="96" t="s">
        <v>221</v>
      </c>
      <c r="E36" s="97">
        <v>0.06</v>
      </c>
      <c r="F36" s="84" t="s">
        <v>225</v>
      </c>
      <c r="G36" s="84">
        <v>2.0299999999999998</v>
      </c>
      <c r="H36" s="98"/>
      <c r="I36" s="98"/>
      <c r="J36" s="84" t="s">
        <v>226</v>
      </c>
      <c r="K36" s="84">
        <v>9.7799999999999994</v>
      </c>
      <c r="L36" s="99"/>
      <c r="M36" s="98">
        <f t="shared" si="1"/>
        <v>4.8177339901477838</v>
      </c>
      <c r="N36" s="96"/>
    </row>
    <row r="37" spans="1:14" ht="22.8" x14ac:dyDescent="0.25">
      <c r="A37" s="94">
        <v>11</v>
      </c>
      <c r="B37" s="95">
        <v>31910</v>
      </c>
      <c r="C37" s="82" t="s">
        <v>227</v>
      </c>
      <c r="D37" s="96" t="s">
        <v>221</v>
      </c>
      <c r="E37" s="97">
        <v>14.84</v>
      </c>
      <c r="F37" s="84" t="s">
        <v>228</v>
      </c>
      <c r="G37" s="84">
        <v>543.88</v>
      </c>
      <c r="H37" s="98"/>
      <c r="I37" s="98"/>
      <c r="J37" s="84" t="s">
        <v>207</v>
      </c>
      <c r="K37" s="84"/>
      <c r="L37" s="99"/>
      <c r="M37" s="98" t="str">
        <f t="shared" si="1"/>
        <v xml:space="preserve"> </v>
      </c>
      <c r="N37" s="96"/>
    </row>
    <row r="38" spans="1:14" ht="22.8" x14ac:dyDescent="0.25">
      <c r="A38" s="94">
        <v>12</v>
      </c>
      <c r="B38" s="95">
        <v>40502</v>
      </c>
      <c r="C38" s="82" t="s">
        <v>229</v>
      </c>
      <c r="D38" s="96" t="s">
        <v>221</v>
      </c>
      <c r="E38" s="97">
        <v>2.85</v>
      </c>
      <c r="F38" s="84" t="s">
        <v>230</v>
      </c>
      <c r="G38" s="84">
        <v>22.35</v>
      </c>
      <c r="H38" s="98"/>
      <c r="I38" s="98"/>
      <c r="J38" s="84" t="s">
        <v>231</v>
      </c>
      <c r="K38" s="84">
        <v>128.25</v>
      </c>
      <c r="L38" s="99"/>
      <c r="M38" s="98">
        <f t="shared" si="1"/>
        <v>5.7382550335570466</v>
      </c>
      <c r="N38" s="96"/>
    </row>
    <row r="39" spans="1:14" ht="22.8" x14ac:dyDescent="0.25">
      <c r="A39" s="94">
        <v>13</v>
      </c>
      <c r="B39" s="95">
        <v>40504</v>
      </c>
      <c r="C39" s="82" t="s">
        <v>232</v>
      </c>
      <c r="D39" s="96" t="s">
        <v>221</v>
      </c>
      <c r="E39" s="97">
        <v>1.1499999999999999</v>
      </c>
      <c r="F39" s="84" t="s">
        <v>233</v>
      </c>
      <c r="G39" s="84">
        <v>1.48</v>
      </c>
      <c r="H39" s="98"/>
      <c r="I39" s="98"/>
      <c r="J39" s="84" t="s">
        <v>234</v>
      </c>
      <c r="K39" s="84">
        <v>3.45</v>
      </c>
      <c r="L39" s="99"/>
      <c r="M39" s="98">
        <f t="shared" si="1"/>
        <v>2.3310810810810811</v>
      </c>
      <c r="N39" s="96"/>
    </row>
    <row r="40" spans="1:14" ht="22.8" x14ac:dyDescent="0.25">
      <c r="A40" s="94">
        <v>14</v>
      </c>
      <c r="B40" s="95">
        <v>400001</v>
      </c>
      <c r="C40" s="82" t="s">
        <v>235</v>
      </c>
      <c r="D40" s="96" t="s">
        <v>221</v>
      </c>
      <c r="E40" s="97">
        <v>0.15</v>
      </c>
      <c r="F40" s="84" t="s">
        <v>236</v>
      </c>
      <c r="G40" s="84">
        <v>15.48</v>
      </c>
      <c r="H40" s="98"/>
      <c r="I40" s="98"/>
      <c r="J40" s="84" t="s">
        <v>237</v>
      </c>
      <c r="K40" s="84">
        <v>88.05</v>
      </c>
      <c r="L40" s="99"/>
      <c r="M40" s="98">
        <f t="shared" si="1"/>
        <v>5.6879844961240309</v>
      </c>
      <c r="N40" s="96"/>
    </row>
    <row r="41" spans="1:14" ht="22.8" x14ac:dyDescent="0.25">
      <c r="A41" s="94">
        <v>15</v>
      </c>
      <c r="B41" s="95" t="s">
        <v>238</v>
      </c>
      <c r="C41" s="82" t="s">
        <v>239</v>
      </c>
      <c r="D41" s="96" t="s">
        <v>240</v>
      </c>
      <c r="E41" s="97">
        <v>0.81920000000000004</v>
      </c>
      <c r="F41" s="84" t="s">
        <v>241</v>
      </c>
      <c r="G41" s="84">
        <v>2.7</v>
      </c>
      <c r="H41" s="98"/>
      <c r="I41" s="98"/>
      <c r="J41" s="84" t="s">
        <v>242</v>
      </c>
      <c r="K41" s="84">
        <v>23.45</v>
      </c>
      <c r="L41" s="99"/>
      <c r="M41" s="98">
        <f t="shared" si="1"/>
        <v>8.6851851851851851</v>
      </c>
      <c r="N41" s="96"/>
    </row>
    <row r="42" spans="1:14" ht="34.200000000000003" x14ac:dyDescent="0.25">
      <c r="A42" s="94">
        <v>16</v>
      </c>
      <c r="B42" s="95" t="s">
        <v>243</v>
      </c>
      <c r="C42" s="82" t="s">
        <v>244</v>
      </c>
      <c r="D42" s="96" t="s">
        <v>240</v>
      </c>
      <c r="E42" s="97">
        <v>0.81920000000000004</v>
      </c>
      <c r="F42" s="84" t="s">
        <v>245</v>
      </c>
      <c r="G42" s="84">
        <v>4.66</v>
      </c>
      <c r="H42" s="98"/>
      <c r="I42" s="98"/>
      <c r="J42" s="84" t="s">
        <v>246</v>
      </c>
      <c r="K42" s="84">
        <v>23.32</v>
      </c>
      <c r="L42" s="99"/>
      <c r="M42" s="98">
        <f t="shared" si="1"/>
        <v>5.0042918454935625</v>
      </c>
      <c r="N42" s="96"/>
    </row>
    <row r="43" spans="1:14" ht="19.350000000000001" customHeight="1" x14ac:dyDescent="0.25">
      <c r="A43" s="117" t="s">
        <v>247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 ht="22.8" x14ac:dyDescent="0.25">
      <c r="A44" s="94">
        <v>17</v>
      </c>
      <c r="B44" s="95" t="s">
        <v>248</v>
      </c>
      <c r="C44" s="82" t="s">
        <v>249</v>
      </c>
      <c r="D44" s="96" t="s">
        <v>250</v>
      </c>
      <c r="E44" s="97">
        <v>0.2412</v>
      </c>
      <c r="F44" s="84" t="s">
        <v>251</v>
      </c>
      <c r="G44" s="84">
        <v>1.5</v>
      </c>
      <c r="H44" s="98">
        <v>42.66</v>
      </c>
      <c r="I44" s="98">
        <v>10.29</v>
      </c>
      <c r="J44" s="84" t="s">
        <v>252</v>
      </c>
      <c r="K44" s="84">
        <v>11.83</v>
      </c>
      <c r="L44" s="99"/>
      <c r="M44" s="98">
        <f t="shared" ref="M44:M61" si="2">IF(ISNUMBER(K44/G44),IF(NOT(K44/G44=0),K44/G44, " "), " ")</f>
        <v>7.8866666666666667</v>
      </c>
      <c r="N44" s="96"/>
    </row>
    <row r="45" spans="1:14" ht="22.8" x14ac:dyDescent="0.25">
      <c r="A45" s="94">
        <v>18</v>
      </c>
      <c r="B45" s="95" t="s">
        <v>253</v>
      </c>
      <c r="C45" s="82" t="s">
        <v>254</v>
      </c>
      <c r="D45" s="96" t="s">
        <v>255</v>
      </c>
      <c r="E45" s="97">
        <v>51.2</v>
      </c>
      <c r="F45" s="84" t="s">
        <v>256</v>
      </c>
      <c r="G45" s="84">
        <v>435.71</v>
      </c>
      <c r="H45" s="98"/>
      <c r="I45" s="98"/>
      <c r="J45" s="84" t="s">
        <v>207</v>
      </c>
      <c r="K45" s="84"/>
      <c r="L45" s="99"/>
      <c r="M45" s="98" t="str">
        <f t="shared" si="2"/>
        <v xml:space="preserve"> </v>
      </c>
      <c r="N45" s="96"/>
    </row>
    <row r="46" spans="1:14" ht="22.8" x14ac:dyDescent="0.25">
      <c r="A46" s="94">
        <v>19</v>
      </c>
      <c r="B46" s="95" t="s">
        <v>257</v>
      </c>
      <c r="C46" s="82" t="s">
        <v>258</v>
      </c>
      <c r="D46" s="96" t="s">
        <v>240</v>
      </c>
      <c r="E46" s="97">
        <v>1E-4</v>
      </c>
      <c r="F46" s="84" t="s">
        <v>259</v>
      </c>
      <c r="G46" s="84">
        <v>1.06</v>
      </c>
      <c r="H46" s="98">
        <v>37127</v>
      </c>
      <c r="I46" s="98">
        <v>3.71</v>
      </c>
      <c r="J46" s="84" t="s">
        <v>260</v>
      </c>
      <c r="K46" s="84">
        <v>3.81</v>
      </c>
      <c r="L46" s="99"/>
      <c r="M46" s="98">
        <f t="shared" si="2"/>
        <v>3.5943396226415092</v>
      </c>
      <c r="N46" s="96"/>
    </row>
    <row r="47" spans="1:14" ht="22.8" x14ac:dyDescent="0.25">
      <c r="A47" s="94">
        <v>20</v>
      </c>
      <c r="B47" s="95" t="s">
        <v>261</v>
      </c>
      <c r="C47" s="82" t="s">
        <v>262</v>
      </c>
      <c r="D47" s="96" t="s">
        <v>240</v>
      </c>
      <c r="E47" s="97">
        <v>1.1000000000000001E-3</v>
      </c>
      <c r="F47" s="84" t="s">
        <v>263</v>
      </c>
      <c r="G47" s="84">
        <v>11.73</v>
      </c>
      <c r="H47" s="98">
        <v>56684.17</v>
      </c>
      <c r="I47" s="98">
        <v>62.35</v>
      </c>
      <c r="J47" s="84" t="s">
        <v>264</v>
      </c>
      <c r="K47" s="84">
        <v>63.94</v>
      </c>
      <c r="L47" s="99"/>
      <c r="M47" s="98">
        <f t="shared" si="2"/>
        <v>5.450980392156862</v>
      </c>
      <c r="N47" s="96"/>
    </row>
    <row r="48" spans="1:14" ht="22.8" x14ac:dyDescent="0.25">
      <c r="A48" s="94">
        <v>21</v>
      </c>
      <c r="B48" s="95" t="s">
        <v>265</v>
      </c>
      <c r="C48" s="82" t="s">
        <v>266</v>
      </c>
      <c r="D48" s="96" t="s">
        <v>250</v>
      </c>
      <c r="E48" s="97">
        <v>0.11559999999999999</v>
      </c>
      <c r="F48" s="84" t="s">
        <v>267</v>
      </c>
      <c r="G48" s="84">
        <v>11.68</v>
      </c>
      <c r="H48" s="98">
        <v>418</v>
      </c>
      <c r="I48" s="98">
        <v>48.32</v>
      </c>
      <c r="J48" s="84" t="s">
        <v>268</v>
      </c>
      <c r="K48" s="84">
        <v>50.47</v>
      </c>
      <c r="L48" s="99"/>
      <c r="M48" s="98">
        <f t="shared" si="2"/>
        <v>4.3210616438356162</v>
      </c>
      <c r="N48" s="96"/>
    </row>
    <row r="49" spans="1:14" ht="22.8" x14ac:dyDescent="0.25">
      <c r="A49" s="94">
        <v>22</v>
      </c>
      <c r="B49" s="95" t="s">
        <v>269</v>
      </c>
      <c r="C49" s="82" t="s">
        <v>270</v>
      </c>
      <c r="D49" s="96" t="s">
        <v>255</v>
      </c>
      <c r="E49" s="97">
        <v>6.1999999999999998E-3</v>
      </c>
      <c r="F49" s="84" t="s">
        <v>271</v>
      </c>
      <c r="G49" s="84">
        <v>0.27</v>
      </c>
      <c r="H49" s="98">
        <v>228.81</v>
      </c>
      <c r="I49" s="98">
        <v>1.42</v>
      </c>
      <c r="J49" s="84" t="s">
        <v>272</v>
      </c>
      <c r="K49" s="84">
        <v>1.45</v>
      </c>
      <c r="L49" s="99"/>
      <c r="M49" s="98">
        <f t="shared" si="2"/>
        <v>5.3703703703703702</v>
      </c>
      <c r="N49" s="96"/>
    </row>
    <row r="50" spans="1:14" ht="45.6" x14ac:dyDescent="0.25">
      <c r="A50" s="94">
        <v>23</v>
      </c>
      <c r="B50" s="95" t="s">
        <v>273</v>
      </c>
      <c r="C50" s="82" t="s">
        <v>274</v>
      </c>
      <c r="D50" s="96" t="s">
        <v>255</v>
      </c>
      <c r="E50" s="97">
        <v>0.36</v>
      </c>
      <c r="F50" s="84" t="s">
        <v>275</v>
      </c>
      <c r="G50" s="84">
        <v>8.2100000000000009</v>
      </c>
      <c r="H50" s="98">
        <v>119.32</v>
      </c>
      <c r="I50" s="98">
        <v>42.95</v>
      </c>
      <c r="J50" s="84" t="s">
        <v>276</v>
      </c>
      <c r="K50" s="84">
        <v>43.92</v>
      </c>
      <c r="L50" s="99"/>
      <c r="M50" s="98">
        <f t="shared" si="2"/>
        <v>5.3495736906211935</v>
      </c>
      <c r="N50" s="96" t="s">
        <v>277</v>
      </c>
    </row>
    <row r="51" spans="1:14" ht="22.8" x14ac:dyDescent="0.25">
      <c r="A51" s="94">
        <v>24</v>
      </c>
      <c r="B51" s="95" t="s">
        <v>278</v>
      </c>
      <c r="C51" s="82" t="s">
        <v>279</v>
      </c>
      <c r="D51" s="96" t="s">
        <v>280</v>
      </c>
      <c r="E51" s="97">
        <v>0.67200000000000004</v>
      </c>
      <c r="F51" s="84" t="s">
        <v>281</v>
      </c>
      <c r="G51" s="84">
        <v>678.32</v>
      </c>
      <c r="H51" s="98"/>
      <c r="I51" s="98"/>
      <c r="J51" s="84" t="s">
        <v>207</v>
      </c>
      <c r="K51" s="84"/>
      <c r="L51" s="99"/>
      <c r="M51" s="98" t="str">
        <f t="shared" si="2"/>
        <v xml:space="preserve"> </v>
      </c>
      <c r="N51" s="96"/>
    </row>
    <row r="52" spans="1:14" ht="34.200000000000003" x14ac:dyDescent="0.25">
      <c r="A52" s="94">
        <v>25</v>
      </c>
      <c r="B52" s="95" t="s">
        <v>282</v>
      </c>
      <c r="C52" s="82" t="s">
        <v>283</v>
      </c>
      <c r="D52" s="96" t="s">
        <v>240</v>
      </c>
      <c r="E52" s="97">
        <v>8.9999999999999998E-4</v>
      </c>
      <c r="F52" s="84" t="s">
        <v>284</v>
      </c>
      <c r="G52" s="84">
        <v>18.809999999999999</v>
      </c>
      <c r="H52" s="98">
        <v>55802.95</v>
      </c>
      <c r="I52" s="98">
        <v>50.22</v>
      </c>
      <c r="J52" s="84" t="s">
        <v>285</v>
      </c>
      <c r="K52" s="84">
        <v>51.52</v>
      </c>
      <c r="L52" s="99"/>
      <c r="M52" s="98">
        <f t="shared" si="2"/>
        <v>2.7389686337054759</v>
      </c>
      <c r="N52" s="96" t="s">
        <v>286</v>
      </c>
    </row>
    <row r="53" spans="1:14" ht="57" x14ac:dyDescent="0.25">
      <c r="A53" s="94">
        <v>26</v>
      </c>
      <c r="B53" s="95" t="s">
        <v>287</v>
      </c>
      <c r="C53" s="82" t="s">
        <v>288</v>
      </c>
      <c r="D53" s="96" t="s">
        <v>289</v>
      </c>
      <c r="E53" s="97">
        <v>6.42</v>
      </c>
      <c r="F53" s="84" t="s">
        <v>275</v>
      </c>
      <c r="G53" s="84">
        <v>146.38</v>
      </c>
      <c r="H53" s="98"/>
      <c r="I53" s="98"/>
      <c r="J53" s="84" t="s">
        <v>207</v>
      </c>
      <c r="K53" s="84"/>
      <c r="L53" s="99"/>
      <c r="M53" s="98" t="str">
        <f t="shared" si="2"/>
        <v xml:space="preserve"> </v>
      </c>
      <c r="N53" s="96"/>
    </row>
    <row r="54" spans="1:14" ht="22.8" x14ac:dyDescent="0.25">
      <c r="A54" s="94">
        <v>27</v>
      </c>
      <c r="B54" s="95" t="s">
        <v>290</v>
      </c>
      <c r="C54" s="82" t="s">
        <v>291</v>
      </c>
      <c r="D54" s="96" t="s">
        <v>250</v>
      </c>
      <c r="E54" s="97">
        <v>0.53759999999999997</v>
      </c>
      <c r="F54" s="84" t="s">
        <v>292</v>
      </c>
      <c r="G54" s="84">
        <v>337.08</v>
      </c>
      <c r="H54" s="98"/>
      <c r="I54" s="98"/>
      <c r="J54" s="84" t="s">
        <v>207</v>
      </c>
      <c r="K54" s="84"/>
      <c r="L54" s="99"/>
      <c r="M54" s="98" t="str">
        <f t="shared" si="2"/>
        <v xml:space="preserve"> </v>
      </c>
      <c r="N54" s="96"/>
    </row>
    <row r="55" spans="1:14" ht="22.8" x14ac:dyDescent="0.25">
      <c r="A55" s="94">
        <v>28</v>
      </c>
      <c r="B55" s="95" t="s">
        <v>293</v>
      </c>
      <c r="C55" s="82" t="s">
        <v>294</v>
      </c>
      <c r="D55" s="96" t="s">
        <v>250</v>
      </c>
      <c r="E55" s="97">
        <v>4.3E-3</v>
      </c>
      <c r="F55" s="84" t="s">
        <v>295</v>
      </c>
      <c r="G55" s="84">
        <v>3.01</v>
      </c>
      <c r="H55" s="98"/>
      <c r="I55" s="98"/>
      <c r="J55" s="84" t="s">
        <v>207</v>
      </c>
      <c r="K55" s="84"/>
      <c r="L55" s="99"/>
      <c r="M55" s="98" t="str">
        <f t="shared" si="2"/>
        <v xml:space="preserve"> </v>
      </c>
      <c r="N55" s="96"/>
    </row>
    <row r="56" spans="1:14" ht="34.200000000000003" x14ac:dyDescent="0.25">
      <c r="A56" s="94">
        <v>29</v>
      </c>
      <c r="B56" s="95" t="s">
        <v>296</v>
      </c>
      <c r="C56" s="82" t="s">
        <v>297</v>
      </c>
      <c r="D56" s="96" t="s">
        <v>250</v>
      </c>
      <c r="E56" s="97">
        <v>1.4039999999999999</v>
      </c>
      <c r="F56" s="84" t="s">
        <v>298</v>
      </c>
      <c r="G56" s="84">
        <v>4.37</v>
      </c>
      <c r="H56" s="98">
        <v>22.32</v>
      </c>
      <c r="I56" s="98">
        <v>31.34</v>
      </c>
      <c r="J56" s="84" t="s">
        <v>299</v>
      </c>
      <c r="K56" s="84">
        <v>31.97</v>
      </c>
      <c r="L56" s="99"/>
      <c r="M56" s="98">
        <f t="shared" si="2"/>
        <v>7.3157894736842097</v>
      </c>
      <c r="N56" s="96" t="s">
        <v>300</v>
      </c>
    </row>
    <row r="57" spans="1:14" ht="57" x14ac:dyDescent="0.25">
      <c r="A57" s="94">
        <v>30</v>
      </c>
      <c r="B57" s="95" t="s">
        <v>301</v>
      </c>
      <c r="C57" s="82" t="s">
        <v>302</v>
      </c>
      <c r="D57" s="96" t="s">
        <v>289</v>
      </c>
      <c r="E57" s="97">
        <v>8</v>
      </c>
      <c r="F57" s="84" t="s">
        <v>303</v>
      </c>
      <c r="G57" s="84">
        <v>227.2</v>
      </c>
      <c r="H57" s="98"/>
      <c r="I57" s="98"/>
      <c r="J57" s="84" t="s">
        <v>207</v>
      </c>
      <c r="K57" s="84"/>
      <c r="L57" s="99"/>
      <c r="M57" s="98" t="str">
        <f t="shared" si="2"/>
        <v xml:space="preserve"> </v>
      </c>
      <c r="N57" s="96" t="s">
        <v>304</v>
      </c>
    </row>
    <row r="58" spans="1:14" ht="57" x14ac:dyDescent="0.25">
      <c r="A58" s="94">
        <v>31</v>
      </c>
      <c r="B58" s="95" t="s">
        <v>305</v>
      </c>
      <c r="C58" s="82" t="s">
        <v>306</v>
      </c>
      <c r="D58" s="96" t="s">
        <v>289</v>
      </c>
      <c r="E58" s="97">
        <v>8</v>
      </c>
      <c r="F58" s="84" t="s">
        <v>307</v>
      </c>
      <c r="G58" s="84">
        <v>258.39999999999998</v>
      </c>
      <c r="H58" s="98"/>
      <c r="I58" s="98"/>
      <c r="J58" s="84" t="s">
        <v>207</v>
      </c>
      <c r="K58" s="84"/>
      <c r="L58" s="99"/>
      <c r="M58" s="98" t="str">
        <f t="shared" si="2"/>
        <v xml:space="preserve"> </v>
      </c>
      <c r="N58" s="96" t="s">
        <v>308</v>
      </c>
    </row>
    <row r="59" spans="1:14" ht="34.200000000000003" x14ac:dyDescent="0.25">
      <c r="A59" s="94">
        <v>32</v>
      </c>
      <c r="B59" s="95" t="s">
        <v>309</v>
      </c>
      <c r="C59" s="82" t="s">
        <v>310</v>
      </c>
      <c r="D59" s="96" t="s">
        <v>311</v>
      </c>
      <c r="E59" s="97">
        <v>2</v>
      </c>
      <c r="F59" s="84" t="s">
        <v>312</v>
      </c>
      <c r="G59" s="84">
        <v>32.799999999999997</v>
      </c>
      <c r="H59" s="98"/>
      <c r="I59" s="98"/>
      <c r="J59" s="84" t="s">
        <v>207</v>
      </c>
      <c r="K59" s="84"/>
      <c r="L59" s="99"/>
      <c r="M59" s="98" t="str">
        <f t="shared" si="2"/>
        <v xml:space="preserve"> </v>
      </c>
      <c r="N59" s="96" t="s">
        <v>313</v>
      </c>
    </row>
    <row r="60" spans="1:14" ht="34.200000000000003" x14ac:dyDescent="0.25">
      <c r="A60" s="94">
        <v>33</v>
      </c>
      <c r="B60" s="95" t="s">
        <v>314</v>
      </c>
      <c r="C60" s="82" t="s">
        <v>315</v>
      </c>
      <c r="D60" s="96" t="s">
        <v>311</v>
      </c>
      <c r="E60" s="97">
        <v>2</v>
      </c>
      <c r="F60" s="84" t="s">
        <v>316</v>
      </c>
      <c r="G60" s="84">
        <v>46.2</v>
      </c>
      <c r="H60" s="98"/>
      <c r="I60" s="98"/>
      <c r="J60" s="84" t="s">
        <v>207</v>
      </c>
      <c r="K60" s="84"/>
      <c r="L60" s="99"/>
      <c r="M60" s="98" t="str">
        <f t="shared" si="2"/>
        <v xml:space="preserve"> </v>
      </c>
      <c r="N60" s="96" t="s">
        <v>313</v>
      </c>
    </row>
    <row r="61" spans="1:14" ht="57" x14ac:dyDescent="0.25">
      <c r="A61" s="94">
        <v>34</v>
      </c>
      <c r="B61" s="95" t="s">
        <v>317</v>
      </c>
      <c r="C61" s="82" t="s">
        <v>318</v>
      </c>
      <c r="D61" s="96" t="s">
        <v>311</v>
      </c>
      <c r="E61" s="97">
        <v>4</v>
      </c>
      <c r="F61" s="84" t="s">
        <v>275</v>
      </c>
      <c r="G61" s="84">
        <v>91.2</v>
      </c>
      <c r="H61" s="98"/>
      <c r="I61" s="98"/>
      <c r="J61" s="84" t="s">
        <v>207</v>
      </c>
      <c r="K61" s="84"/>
      <c r="L61" s="99"/>
      <c r="M61" s="98" t="str">
        <f t="shared" si="2"/>
        <v xml:space="preserve"> </v>
      </c>
      <c r="N61" s="96" t="s">
        <v>319</v>
      </c>
    </row>
    <row r="62" spans="1:14" ht="19.350000000000001" customHeight="1" x14ac:dyDescent="0.25">
      <c r="A62" s="154" t="s">
        <v>320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</row>
    <row r="63" spans="1:14" ht="19.350000000000001" customHeight="1" x14ac:dyDescent="0.25">
      <c r="A63" s="117" t="s">
        <v>247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</row>
    <row r="64" spans="1:14" ht="22.8" x14ac:dyDescent="0.25">
      <c r="A64" s="100">
        <v>35</v>
      </c>
      <c r="B64" s="101" t="s">
        <v>321</v>
      </c>
      <c r="C64" s="88" t="s">
        <v>322</v>
      </c>
      <c r="D64" s="102" t="s">
        <v>240</v>
      </c>
      <c r="E64" s="103">
        <v>0.82220000000000004</v>
      </c>
      <c r="F64" s="90" t="s">
        <v>207</v>
      </c>
      <c r="G64" s="90"/>
      <c r="H64" s="104"/>
      <c r="I64" s="104"/>
      <c r="J64" s="90" t="s">
        <v>207</v>
      </c>
      <c r="K64" s="90"/>
      <c r="L64" s="105"/>
      <c r="M64" s="104" t="str">
        <f>IF(ISNUMBER(K64/G64),IF(NOT(K64/G64=0),K64/G64, " "), " ")</f>
        <v xml:space="preserve"> </v>
      </c>
      <c r="N64" s="102"/>
    </row>
    <row r="65" spans="1:14" x14ac:dyDescent="0.25">
      <c r="A65" s="113" t="s">
        <v>167</v>
      </c>
      <c r="B65" s="114"/>
      <c r="C65" s="114"/>
      <c r="D65" s="114"/>
      <c r="E65" s="114"/>
      <c r="F65" s="114"/>
      <c r="G65" s="106">
        <v>3655</v>
      </c>
      <c r="H65" s="107"/>
      <c r="I65" s="107"/>
      <c r="J65" s="107"/>
      <c r="K65" s="106">
        <v>5435</v>
      </c>
      <c r="L65" s="108"/>
      <c r="M65" s="106">
        <f t="shared" ref="M65:M82" ca="1" si="3">IF(ISNUMBER(INDIRECT("K" &amp; ROW())/INDIRECT("G" &amp; ROW())),INDIRECT("K" &amp; ROW())/INDIRECT("G" &amp; ROW()), " ")</f>
        <v>1.4870041039671682</v>
      </c>
      <c r="N65" s="92" t="s">
        <v>323</v>
      </c>
    </row>
    <row r="66" spans="1:14" x14ac:dyDescent="0.25">
      <c r="A66" s="113" t="s">
        <v>172</v>
      </c>
      <c r="B66" s="114"/>
      <c r="C66" s="114"/>
      <c r="D66" s="114"/>
      <c r="E66" s="114"/>
      <c r="F66" s="114"/>
      <c r="G66" s="106"/>
      <c r="H66" s="107"/>
      <c r="I66" s="107"/>
      <c r="J66" s="107"/>
      <c r="K66" s="106"/>
      <c r="L66" s="108"/>
      <c r="M66" s="106" t="str">
        <f t="shared" ca="1" si="3"/>
        <v xml:space="preserve"> </v>
      </c>
      <c r="N66" s="92" t="s">
        <v>323</v>
      </c>
    </row>
    <row r="67" spans="1:14" x14ac:dyDescent="0.25">
      <c r="A67" s="113" t="s">
        <v>173</v>
      </c>
      <c r="B67" s="114"/>
      <c r="C67" s="114"/>
      <c r="D67" s="114"/>
      <c r="E67" s="114"/>
      <c r="F67" s="114"/>
      <c r="G67" s="106">
        <v>749</v>
      </c>
      <c r="H67" s="107"/>
      <c r="I67" s="107"/>
      <c r="J67" s="107"/>
      <c r="K67" s="106">
        <v>4910</v>
      </c>
      <c r="L67" s="108"/>
      <c r="M67" s="106">
        <f t="shared" ca="1" si="3"/>
        <v>6.5554072096128175</v>
      </c>
      <c r="N67" s="92" t="s">
        <v>323</v>
      </c>
    </row>
    <row r="68" spans="1:14" x14ac:dyDescent="0.25">
      <c r="A68" s="113" t="s">
        <v>174</v>
      </c>
      <c r="B68" s="114"/>
      <c r="C68" s="114"/>
      <c r="D68" s="114"/>
      <c r="E68" s="114"/>
      <c r="F68" s="114"/>
      <c r="G68" s="106">
        <v>2314</v>
      </c>
      <c r="H68" s="107"/>
      <c r="I68" s="107"/>
      <c r="J68" s="107"/>
      <c r="K68" s="106">
        <v>259</v>
      </c>
      <c r="L68" s="108"/>
      <c r="M68" s="106">
        <f t="shared" ca="1" si="3"/>
        <v>0.11192739844425238</v>
      </c>
      <c r="N68" s="92" t="s">
        <v>323</v>
      </c>
    </row>
    <row r="69" spans="1:14" x14ac:dyDescent="0.25">
      <c r="A69" s="113" t="s">
        <v>175</v>
      </c>
      <c r="B69" s="114"/>
      <c r="C69" s="114"/>
      <c r="D69" s="114"/>
      <c r="E69" s="114"/>
      <c r="F69" s="114"/>
      <c r="G69" s="106">
        <v>593</v>
      </c>
      <c r="H69" s="107"/>
      <c r="I69" s="107"/>
      <c r="J69" s="107"/>
      <c r="K69" s="106">
        <v>276</v>
      </c>
      <c r="L69" s="108"/>
      <c r="M69" s="106">
        <f t="shared" ca="1" si="3"/>
        <v>0.4654300168634064</v>
      </c>
      <c r="N69" s="92" t="s">
        <v>323</v>
      </c>
    </row>
    <row r="70" spans="1:14" x14ac:dyDescent="0.25">
      <c r="A70" s="115" t="s">
        <v>176</v>
      </c>
      <c r="B70" s="116"/>
      <c r="C70" s="116"/>
      <c r="D70" s="116"/>
      <c r="E70" s="116"/>
      <c r="F70" s="116"/>
      <c r="G70" s="109">
        <v>805</v>
      </c>
      <c r="H70" s="110"/>
      <c r="I70" s="110"/>
      <c r="J70" s="110"/>
      <c r="K70" s="109">
        <v>4356</v>
      </c>
      <c r="L70" s="111"/>
      <c r="M70" s="109">
        <f t="shared" ca="1" si="3"/>
        <v>5.4111801242236028</v>
      </c>
      <c r="N70" s="93" t="s">
        <v>323</v>
      </c>
    </row>
    <row r="71" spans="1:14" x14ac:dyDescent="0.25">
      <c r="A71" s="115" t="s">
        <v>177</v>
      </c>
      <c r="B71" s="116"/>
      <c r="C71" s="116"/>
      <c r="D71" s="116"/>
      <c r="E71" s="116"/>
      <c r="F71" s="116"/>
      <c r="G71" s="109">
        <v>495</v>
      </c>
      <c r="H71" s="110"/>
      <c r="I71" s="110"/>
      <c r="J71" s="110"/>
      <c r="K71" s="109">
        <v>2424</v>
      </c>
      <c r="L71" s="111"/>
      <c r="M71" s="109">
        <f t="shared" ca="1" si="3"/>
        <v>4.8969696969696965</v>
      </c>
      <c r="N71" s="93" t="s">
        <v>323</v>
      </c>
    </row>
    <row r="72" spans="1:14" x14ac:dyDescent="0.25">
      <c r="A72" s="115" t="s">
        <v>178</v>
      </c>
      <c r="B72" s="116"/>
      <c r="C72" s="116"/>
      <c r="D72" s="116"/>
      <c r="E72" s="116"/>
      <c r="F72" s="116"/>
      <c r="G72" s="109"/>
      <c r="H72" s="110"/>
      <c r="I72" s="110"/>
      <c r="J72" s="110"/>
      <c r="K72" s="109"/>
      <c r="L72" s="111"/>
      <c r="M72" s="109" t="str">
        <f t="shared" ca="1" si="3"/>
        <v xml:space="preserve"> </v>
      </c>
      <c r="N72" s="93" t="s">
        <v>323</v>
      </c>
    </row>
    <row r="73" spans="1:14" x14ac:dyDescent="0.25">
      <c r="A73" s="113" t="s">
        <v>179</v>
      </c>
      <c r="B73" s="114"/>
      <c r="C73" s="114"/>
      <c r="D73" s="114"/>
      <c r="E73" s="114"/>
      <c r="F73" s="114"/>
      <c r="G73" s="106">
        <v>839</v>
      </c>
      <c r="H73" s="107"/>
      <c r="I73" s="107"/>
      <c r="J73" s="107"/>
      <c r="K73" s="106">
        <v>53</v>
      </c>
      <c r="L73" s="108"/>
      <c r="M73" s="106">
        <f t="shared" ca="1" si="3"/>
        <v>6.3170441001191902E-2</v>
      </c>
      <c r="N73" s="92" t="s">
        <v>323</v>
      </c>
    </row>
    <row r="74" spans="1:14" ht="30" customHeight="1" x14ac:dyDescent="0.25">
      <c r="A74" s="113" t="s">
        <v>180</v>
      </c>
      <c r="B74" s="114"/>
      <c r="C74" s="114"/>
      <c r="D74" s="114"/>
      <c r="E74" s="114"/>
      <c r="F74" s="114"/>
      <c r="G74" s="106">
        <v>2320</v>
      </c>
      <c r="H74" s="107"/>
      <c r="I74" s="107"/>
      <c r="J74" s="107"/>
      <c r="K74" s="106">
        <v>2069</v>
      </c>
      <c r="L74" s="108"/>
      <c r="M74" s="106">
        <f t="shared" ca="1" si="3"/>
        <v>0.89181034482758625</v>
      </c>
      <c r="N74" s="92" t="s">
        <v>323</v>
      </c>
    </row>
    <row r="75" spans="1:14" x14ac:dyDescent="0.25">
      <c r="A75" s="113" t="s">
        <v>181</v>
      </c>
      <c r="B75" s="114"/>
      <c r="C75" s="114"/>
      <c r="D75" s="114"/>
      <c r="E75" s="114"/>
      <c r="F75" s="114"/>
      <c r="G75" s="106">
        <v>36</v>
      </c>
      <c r="H75" s="107"/>
      <c r="I75" s="107"/>
      <c r="J75" s="107"/>
      <c r="K75" s="106">
        <v>397</v>
      </c>
      <c r="L75" s="108"/>
      <c r="M75" s="106">
        <f t="shared" ca="1" si="3"/>
        <v>11.027777777777779</v>
      </c>
      <c r="N75" s="92" t="s">
        <v>323</v>
      </c>
    </row>
    <row r="76" spans="1:14" x14ac:dyDescent="0.25">
      <c r="A76" s="113" t="s">
        <v>182</v>
      </c>
      <c r="B76" s="114"/>
      <c r="C76" s="114"/>
      <c r="D76" s="114"/>
      <c r="E76" s="114"/>
      <c r="F76" s="114"/>
      <c r="G76" s="106">
        <v>3</v>
      </c>
      <c r="H76" s="107"/>
      <c r="I76" s="107"/>
      <c r="J76" s="107"/>
      <c r="K76" s="106">
        <v>23</v>
      </c>
      <c r="L76" s="108"/>
      <c r="M76" s="106">
        <f t="shared" ca="1" si="3"/>
        <v>7.666666666666667</v>
      </c>
      <c r="N76" s="92" t="s">
        <v>323</v>
      </c>
    </row>
    <row r="77" spans="1:14" x14ac:dyDescent="0.25">
      <c r="A77" s="113" t="s">
        <v>183</v>
      </c>
      <c r="B77" s="114"/>
      <c r="C77" s="114"/>
      <c r="D77" s="114"/>
      <c r="E77" s="114"/>
      <c r="F77" s="114"/>
      <c r="G77" s="106">
        <v>5</v>
      </c>
      <c r="H77" s="107"/>
      <c r="I77" s="107"/>
      <c r="J77" s="107"/>
      <c r="K77" s="106">
        <v>23</v>
      </c>
      <c r="L77" s="108"/>
      <c r="M77" s="106">
        <f t="shared" ca="1" si="3"/>
        <v>4.5999999999999996</v>
      </c>
      <c r="N77" s="92" t="s">
        <v>323</v>
      </c>
    </row>
    <row r="78" spans="1:14" x14ac:dyDescent="0.25">
      <c r="A78" s="113" t="s">
        <v>184</v>
      </c>
      <c r="B78" s="114"/>
      <c r="C78" s="114"/>
      <c r="D78" s="114"/>
      <c r="E78" s="114"/>
      <c r="F78" s="114"/>
      <c r="G78" s="106">
        <v>15</v>
      </c>
      <c r="H78" s="107"/>
      <c r="I78" s="107"/>
      <c r="J78" s="107"/>
      <c r="K78" s="106">
        <v>136</v>
      </c>
      <c r="L78" s="108"/>
      <c r="M78" s="106">
        <f t="shared" ca="1" si="3"/>
        <v>9.0666666666666664</v>
      </c>
      <c r="N78" s="92" t="s">
        <v>323</v>
      </c>
    </row>
    <row r="79" spans="1:14" ht="30" customHeight="1" x14ac:dyDescent="0.25">
      <c r="A79" s="113" t="s">
        <v>185</v>
      </c>
      <c r="B79" s="114"/>
      <c r="C79" s="114"/>
      <c r="D79" s="114"/>
      <c r="E79" s="114"/>
      <c r="F79" s="114"/>
      <c r="G79" s="106">
        <v>1737</v>
      </c>
      <c r="H79" s="107"/>
      <c r="I79" s="107"/>
      <c r="J79" s="107"/>
      <c r="K79" s="106">
        <v>9514</v>
      </c>
      <c r="L79" s="108"/>
      <c r="M79" s="106">
        <f t="shared" ca="1" si="3"/>
        <v>5.4772596430627516</v>
      </c>
      <c r="N79" s="92" t="s">
        <v>323</v>
      </c>
    </row>
    <row r="80" spans="1:14" x14ac:dyDescent="0.25">
      <c r="A80" s="113" t="s">
        <v>186</v>
      </c>
      <c r="B80" s="114"/>
      <c r="C80" s="114"/>
      <c r="D80" s="114"/>
      <c r="E80" s="114"/>
      <c r="F80" s="114"/>
      <c r="G80" s="106">
        <v>4955</v>
      </c>
      <c r="H80" s="107"/>
      <c r="I80" s="107"/>
      <c r="J80" s="107"/>
      <c r="K80" s="106">
        <v>12215</v>
      </c>
      <c r="L80" s="108"/>
      <c r="M80" s="106">
        <f t="shared" ca="1" si="3"/>
        <v>2.4651866801210898</v>
      </c>
      <c r="N80" s="92" t="s">
        <v>323</v>
      </c>
    </row>
    <row r="81" spans="1:14" ht="30" customHeight="1" x14ac:dyDescent="0.25">
      <c r="A81" s="113" t="s">
        <v>187</v>
      </c>
      <c r="B81" s="114"/>
      <c r="C81" s="114"/>
      <c r="D81" s="114"/>
      <c r="E81" s="114"/>
      <c r="F81" s="114"/>
      <c r="G81" s="106">
        <v>561.25</v>
      </c>
      <c r="H81" s="107"/>
      <c r="I81" s="107"/>
      <c r="J81" s="107"/>
      <c r="K81" s="106">
        <v>294.18</v>
      </c>
      <c r="L81" s="108"/>
      <c r="M81" s="106">
        <f t="shared" ca="1" si="3"/>
        <v>0.52415144766146993</v>
      </c>
      <c r="N81" s="92" t="s">
        <v>323</v>
      </c>
    </row>
    <row r="82" spans="1:14" x14ac:dyDescent="0.25">
      <c r="A82" s="115" t="s">
        <v>188</v>
      </c>
      <c r="B82" s="116"/>
      <c r="C82" s="116"/>
      <c r="D82" s="116"/>
      <c r="E82" s="116"/>
      <c r="F82" s="116"/>
      <c r="G82" s="109">
        <v>5516.25</v>
      </c>
      <c r="H82" s="110"/>
      <c r="I82" s="110"/>
      <c r="J82" s="110"/>
      <c r="K82" s="109">
        <v>12509.18</v>
      </c>
      <c r="L82" s="111"/>
      <c r="M82" s="109">
        <f t="shared" ca="1" si="3"/>
        <v>2.2676963516881941</v>
      </c>
      <c r="N82" s="93" t="s">
        <v>323</v>
      </c>
    </row>
    <row r="83" spans="1:14" x14ac:dyDescent="0.25">
      <c r="A83" s="48"/>
      <c r="G83" s="67"/>
      <c r="H83" s="68"/>
      <c r="I83" s="68"/>
      <c r="J83" s="68"/>
      <c r="K83" s="67"/>
      <c r="L83" s="69"/>
      <c r="M83" s="67"/>
      <c r="N83" s="48"/>
    </row>
    <row r="84" spans="1:14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71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3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72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</sheetData>
  <mergeCells count="51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70:F70"/>
    <mergeCell ref="A24:N24"/>
    <mergeCell ref="A25:N25"/>
    <mergeCell ref="A34:N34"/>
    <mergeCell ref="A43:N43"/>
    <mergeCell ref="A62:N62"/>
    <mergeCell ref="A63:N63"/>
    <mergeCell ref="A65:F65"/>
    <mergeCell ref="A66:F66"/>
    <mergeCell ref="A67:F67"/>
    <mergeCell ref="A68:F68"/>
    <mergeCell ref="A69:F69"/>
    <mergeCell ref="A82:F82"/>
    <mergeCell ref="A71:F71"/>
    <mergeCell ref="A72:F72"/>
    <mergeCell ref="A73:F73"/>
    <mergeCell ref="A74:F74"/>
    <mergeCell ref="A75:F75"/>
    <mergeCell ref="A76:F76"/>
    <mergeCell ref="A77:F77"/>
    <mergeCell ref="A78:F78"/>
    <mergeCell ref="A79:F79"/>
    <mergeCell ref="A80:F80"/>
    <mergeCell ref="A81:F8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2016-03-10T08:45:57Z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