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2.xml" ContentType="application/vnd.ms-excel.control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0" yWindow="60" windowWidth="7500" windowHeight="4248" tabRatio="771"/>
  </bookViews>
  <sheets>
    <sheet name="Мои данные" sheetId="8" r:id="rId1"/>
    <sheet name="Ведомость ресурсов" sheetId="16" r:id="rId2"/>
  </sheets>
  <definedNames>
    <definedName name="_xlnm.Print_Titles" localSheetId="1">'Ведомость ресурсов'!$23:$23</definedName>
    <definedName name="_xlnm.Print_Titles" localSheetId="0">'Мои данные'!$23:$23</definedName>
  </definedNames>
  <calcPr calcId="145621" fullCalcOnLoad="1"/>
</workbook>
</file>

<file path=xl/calcChain.xml><?xml version="1.0" encoding="utf-8"?>
<calcChain xmlns="http://schemas.openxmlformats.org/spreadsheetml/2006/main">
  <c r="M26" i="16" l="1"/>
  <c r="M27" i="16"/>
  <c r="M28" i="16"/>
  <c r="M30" i="16"/>
  <c r="M31" i="16"/>
  <c r="M33" i="16"/>
  <c r="M34" i="16"/>
  <c r="M35" i="16"/>
  <c r="M38" i="16"/>
  <c r="J15" i="16"/>
  <c r="G15" i="16"/>
  <c r="J13" i="16"/>
  <c r="G13" i="16"/>
  <c r="J12" i="16"/>
  <c r="G12" i="16"/>
  <c r="J11" i="16"/>
  <c r="G11" i="16"/>
  <c r="K31" i="8"/>
  <c r="H31" i="8"/>
  <c r="K29" i="8"/>
  <c r="H29" i="8"/>
  <c r="K28" i="8"/>
  <c r="H28" i="8"/>
  <c r="K27" i="8"/>
  <c r="H27" i="8"/>
  <c r="K59" i="8"/>
  <c r="K58" i="8"/>
  <c r="H59" i="8"/>
  <c r="H58" i="8"/>
  <c r="J14" i="16"/>
  <c r="G14" i="16"/>
  <c r="K30" i="8"/>
  <c r="H30" i="8"/>
  <c r="A18" i="16"/>
  <c r="B34" i="8"/>
  <c r="M39" i="16"/>
  <c r="M43" i="16"/>
  <c r="M47" i="16"/>
  <c r="M51" i="16"/>
  <c r="M40" i="16"/>
  <c r="M44" i="16"/>
  <c r="M48" i="16"/>
  <c r="M41" i="16"/>
  <c r="M45" i="16"/>
  <c r="M49" i="16"/>
  <c r="M42" i="16"/>
  <c r="M46" i="16"/>
  <c r="M50" i="16"/>
</calcChain>
</file>

<file path=xl/comments1.xml><?xml version="1.0" encoding="utf-8"?>
<comments xmlns="http://schemas.openxmlformats.org/spreadsheetml/2006/main">
  <authors>
    <author>Сергей</author>
    <author>u0001</author>
    <author>onikitina</author>
    <author>mkakosha</author>
    <author>Max</author>
    <author>Alex</author>
    <author>Alex Sosedko</author>
    <author>&lt;&gt;</author>
  </authors>
  <commentList>
    <comment ref="C5" authorId="0">
      <text>
        <r>
          <rPr>
            <sz val="8"/>
            <color indexed="81"/>
            <rFont val="Tahoma"/>
            <family val="2"/>
            <charset val="204"/>
          </rPr>
          <t xml:space="preserve"> &lt;Инвестор&gt;</t>
        </r>
      </text>
    </comment>
    <comment ref="C7" authorId="0">
      <text>
        <r>
          <rPr>
            <sz val="8"/>
            <color indexed="81"/>
            <rFont val="Tahoma"/>
            <family val="2"/>
            <charset val="204"/>
          </rPr>
          <t xml:space="preserve"> &lt;Заказчик&gt;</t>
        </r>
      </text>
    </comment>
    <comment ref="C9" authorId="0">
      <text>
        <r>
          <rPr>
            <sz val="8"/>
            <color indexed="81"/>
            <rFont val="Tahoma"/>
            <family val="2"/>
            <charset val="204"/>
          </rPr>
          <t xml:space="preserve"> &lt;Подрядчик&gt;</t>
        </r>
      </text>
    </comment>
    <comment ref="C11" authorId="0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C1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W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X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W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X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H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&lt;Номер акта&gt;</t>
        </r>
      </text>
    </comment>
    <comment ref="J19" authorId="0">
      <text>
        <r>
          <rPr>
            <sz val="8"/>
            <color indexed="81"/>
            <rFont val="Tahoma"/>
            <family val="2"/>
            <charset val="204"/>
          </rPr>
          <t xml:space="preserve"> &lt;Дата составления акта&gt;</t>
        </r>
      </text>
    </comment>
    <comment ref="L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&lt;Начало отчетного периода акта&gt;</t>
        </r>
      </text>
    </comment>
    <comment ref="M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N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V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B22" authorId="4">
      <text>
        <r>
          <rPr>
            <b/>
            <sz val="9"/>
            <color indexed="81"/>
            <rFont val="Tahoma"/>
            <family val="2"/>
            <charset val="204"/>
          </rPr>
          <t xml:space="preserve">  за &lt;Отчетный период (учет выполненных работ)&gt;
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23" authorId="0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B24" authorId="0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H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K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H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K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H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K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Y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H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K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Y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M34" authorId="0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39" authorId="4">
      <text>
        <r>
          <rPr>
            <sz val="9"/>
            <color indexed="81"/>
            <rFont val="Tahoma"/>
            <family val="2"/>
            <charset val="204"/>
          </rPr>
          <t xml:space="preserve">  &lt;Номер позиции по порядку (в актах выполненных работ)&gt;
</t>
        </r>
      </text>
    </comment>
    <comment ref="B39" authorId="0">
      <text>
        <r>
          <rPr>
            <sz val="8"/>
            <color indexed="81"/>
            <rFont val="Tahoma"/>
            <family val="2"/>
            <charset val="204"/>
          </rPr>
          <t xml:space="preserve"> &lt;Номер позиции по смете&gt;</t>
        </r>
      </text>
    </comment>
    <comment ref="C39" authorId="0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(код) позиции&gt;
&lt;Наименование (текстовая часть) расценки&gt;
&lt;Обоснование коэффициентов&gt;
&lt;Ед. измерения по расценке&gt;
&lt;Формула расчета стоимости единицы&gt;
&lt;Строка задания НР для рес.расч.&gt;
&lt;Строка задания СП для рес.расч.&gt;</t>
        </r>
      </text>
    </comment>
    <comment ref="D39" authorId="0">
      <text>
        <r>
          <rPr>
            <sz val="8"/>
            <color indexed="81"/>
            <rFont val="Tahoma"/>
            <family val="2"/>
            <charset val="204"/>
          </rPr>
          <t xml:space="preserve"> &lt;Выполнено за период&gt;
 &lt;Формула расчета физ. объема&gt;
&lt;Нормы НР 2001г. по позиции&gt;
&lt;Нормы СП 2001г. по позиции&gt;</t>
        </r>
      </text>
    </comment>
    <comment ref="E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&lt;ПЗ по позиции на единицу в базисных ценах с учетом всех к-тов&gt;</t>
        </r>
      </text>
    </comment>
    <comment ref="F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&lt;ОЗП по позиции на единицу в базисных ценах с учетом всех к-тов&gt;
_____
&lt;МАТ по позиции на единицу в базисных ценах с учетом всех к-тов&gt;
</t>
        </r>
      </text>
    </comment>
    <comment ref="G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&lt;ЭММ по позиции на единицу в базисных ценах с учетом всех к-тов&gt;
_____
&lt;ЗПМ по позиции на единицу в базисных ценах с учетом всех к-тов&gt;
</t>
        </r>
      </text>
    </comment>
    <comment ref="H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ПЗ на физобъем по позиции в базисных ценах&gt;
&lt;Сумма НР по позиции при расчете в базисных ценах&gt;
&lt;Сумма СП по позиции при расчете в базисных ценах&gt;</t>
        </r>
      </text>
    </comment>
    <comment ref="I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 на физобъем по позиции в базисных ценах&gt;
_____
&lt;ИТОГО МАТ на физобъем по позиции в базисных ценах&gt;
</t>
        </r>
      </text>
    </comment>
    <comment ref="J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ЭММ на физобъем по позиции в базисных ценах&gt;
_____
&lt;ИТОГО ЗПМ на физобъем по позиции в базисных ценах&gt;
</t>
        </r>
      </text>
    </comment>
    <comment ref="K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ПЗ по позиции в текущих ценах&gt;
&lt;Сумма НР по позиции при расчете в текущих ценах (ресурсный расчет)&gt;
&lt;Сумма СП по позиции при расчете в текущих ценах (ресурсный расчет)&gt;</t>
        </r>
      </text>
    </comment>
    <comment ref="L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ОЗП по позиции в текущих ценах&gt;
_____
&lt;ИТОГО МАТ по позиции в текущих ценах&gt;
</t>
        </r>
      </text>
    </comment>
    <comment ref="N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&lt;Признак материала - позиции&gt;</t>
        </r>
      </text>
    </comment>
    <comment ref="V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ЭММ по позиции в текущих ценах&gt;
_____
&lt;ИТОГО ЗПМ по позиции в текущих ценах&gt;
</t>
        </r>
      </text>
    </comment>
    <comment ref="A44" authorId="4">
      <text>
        <r>
          <rPr>
            <sz val="9"/>
            <color indexed="81"/>
            <rFont val="Tahoma"/>
            <family val="2"/>
            <charset val="204"/>
          </rPr>
          <t xml:space="preserve"> &lt;Текстовая часть (итоги)&gt;
</t>
        </r>
      </text>
    </comment>
    <comment ref="H44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I44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(итоги)&gt;
_____
&lt;Материалы (итоги)&gt;</t>
        </r>
      </text>
    </comment>
    <comment ref="J44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(итоги)&gt;
_____
&lt;З/п машинистов (итоги)&gt;</t>
        </r>
      </text>
    </comment>
    <comment ref="K44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L44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в тек.ценах (итоги)&gt;
_____
&lt;Материалы в тек.ценах (итоги)&gt;</t>
        </r>
      </text>
    </comment>
    <comment ref="V44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в тек.ценах (итоги)&gt;
_____
&lt;З/п машинистов в тек.ценах (итоги)&gt;</t>
        </r>
      </text>
    </comment>
    <comment ref="B61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B63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comments2.xml><?xml version="1.0" encoding="utf-8"?>
<comments xmlns="http://schemas.openxmlformats.org/spreadsheetml/2006/main">
  <authors>
    <author>&lt;&gt;</author>
    <author>YuKazaeva</author>
    <author>Сергей</author>
    <author>Alex</author>
    <author>onikitina</author>
  </authors>
  <commentList>
    <comment ref="A2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A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A5" authorId="2">
      <text>
        <r>
          <rPr>
            <sz val="8"/>
            <color indexed="81"/>
            <rFont val="Tahoma"/>
            <family val="2"/>
            <charset val="204"/>
          </rPr>
          <t xml:space="preserve"> &lt;Индекс/ЛН локальной сметы&gt;</t>
        </r>
      </text>
    </comment>
    <comment ref="A7" authorId="2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A8" authorId="2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G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J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G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J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G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J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L1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P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G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J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L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P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L16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7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8" authorId="2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23" authorId="2">
      <text>
        <r>
          <rPr>
            <sz val="8"/>
            <color indexed="81"/>
            <rFont val="Tahoma"/>
            <family val="2"/>
            <charset val="204"/>
          </rPr>
          <t xml:space="preserve"> &lt;Номер ресурса п.п.&gt;</t>
        </r>
      </text>
    </comment>
    <comment ref="B23" authorId="2">
      <text>
        <r>
          <rPr>
            <sz val="8"/>
            <color indexed="81"/>
            <rFont val="Tahoma"/>
            <family val="2"/>
            <charset val="204"/>
          </rPr>
          <t xml:space="preserve"> &lt;Код ресурса&gt;</t>
        </r>
      </text>
    </comment>
    <comment ref="C23" authorId="2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ресурса &gt;</t>
        </r>
      </text>
    </comment>
    <comment ref="D23" authorId="2">
      <text>
        <r>
          <rPr>
            <sz val="8"/>
            <color indexed="81"/>
            <rFont val="Tahoma"/>
            <family val="2"/>
            <charset val="204"/>
          </rPr>
          <t xml:space="preserve"> &lt;Единица измерения ресурса&gt;
&lt;Количество машиночасов на единицу по позиции&gt;</t>
        </r>
      </text>
    </comment>
    <comment ref="E23" authorId="2">
      <text>
        <r>
          <rPr>
            <sz val="8"/>
            <color indexed="81"/>
            <rFont val="Tahoma"/>
            <family val="2"/>
            <charset val="204"/>
          </rPr>
          <t xml:space="preserve"> &lt;Общее количество ресурса&gt;</t>
        </r>
      </text>
    </comment>
    <comment ref="F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ед. измерения)&gt;
&lt;Формула базисной цены единицы ПЗ&gt;</t>
        </r>
      </text>
    </comment>
    <comment ref="G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физ. объем)&gt;</t>
        </r>
      </text>
    </comment>
    <comment ref="H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единицы&gt;</t>
        </r>
      </text>
    </comment>
    <comment ref="I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всего&gt;</t>
        </r>
      </text>
    </comment>
    <comment ref="J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ед. измерения)&gt;
&lt;Формула текущей цены единицы ПЗ&gt;</t>
        </r>
      </text>
    </comment>
    <comment ref="K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физ. объем)&gt;</t>
        </r>
      </text>
    </comment>
    <comment ref="M2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=IF(ISNUMBER(R[0]C[-2]/R[0]C[-6]),IF(NOT(R[0]C[-2]/R[0]C[-6]=0),R[0]C[-2]/R[0]C[-6], " "), " ")&lt;Пустой идентификатор&gt;</t>
        </r>
      </text>
    </comment>
    <comment ref="N23" authorId="2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текущей цены ресурса&gt;</t>
        </r>
      </text>
    </comment>
    <comment ref="A39" authorId="2">
      <text>
        <r>
          <rPr>
            <sz val="8"/>
            <color indexed="81"/>
            <rFont val="Tahoma"/>
            <family val="2"/>
            <charset val="204"/>
          </rPr>
          <t xml:space="preserve"> &lt;Текстовая часть (итоги)&gt;</t>
        </r>
      </text>
    </comment>
    <comment ref="G39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K39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M3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=IF(ISNUMBER(INDIRECT("K" &amp; ROW())/INDIRECT("G" &amp; ROW())),INDIRECT("K" &amp; ROW())/INDIRECT("G" &amp; ROW()), " ")&lt;Пустой идентификатор&gt;</t>
        </r>
      </text>
    </comment>
    <comment ref="N39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&lt;Пустой идентификатор&gt;</t>
        </r>
      </text>
    </comment>
    <comment ref="A54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A56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sharedStrings.xml><?xml version="1.0" encoding="utf-8"?>
<sst xmlns="http://schemas.openxmlformats.org/spreadsheetml/2006/main" count="237" uniqueCount="150">
  <si>
    <t>Код ресурса</t>
  </si>
  <si>
    <t>Стройка:</t>
  </si>
  <si>
    <t>Всего</t>
  </si>
  <si>
    <t>Объект:</t>
  </si>
  <si>
    <t>Основание:</t>
  </si>
  <si>
    <t>Сметная стоимость:</t>
  </si>
  <si>
    <t>тыс. руб.</t>
  </si>
  <si>
    <t>Hормативная трудоемкость:</t>
  </si>
  <si>
    <t>тыс.чел.ч</t>
  </si>
  <si>
    <t>Сметная заработная плата:</t>
  </si>
  <si>
    <t>№ пп</t>
  </si>
  <si>
    <t>Код норматива,  
Наименование,  
Единица измерения</t>
  </si>
  <si>
    <t>Объем</t>
  </si>
  <si>
    <t>Базисная стоимость за единицу</t>
  </si>
  <si>
    <t>Базисная стоимость всего</t>
  </si>
  <si>
    <t>Текущая стоимость всего</t>
  </si>
  <si>
    <t>Осн. З/п</t>
  </si>
  <si>
    <t>Эксп.</t>
  </si>
  <si>
    <t>Материал</t>
  </si>
  <si>
    <t>В т.ч. з/п</t>
  </si>
  <si>
    <t>базисная цена</t>
  </si>
  <si>
    <t>текущая цена</t>
  </si>
  <si>
    <t>Наименование</t>
  </si>
  <si>
    <t>Единица измерения</t>
  </si>
  <si>
    <t>Количество единиц по проектным данным</t>
  </si>
  <si>
    <t>Сметная стоимость в базисных ценах (руб.)</t>
  </si>
  <si>
    <t>Стоимость в текущих ценах (руб.)</t>
  </si>
  <si>
    <t>Индекс для смт. цен</t>
  </si>
  <si>
    <t>Обоснование</t>
  </si>
  <si>
    <t>Отпускная</t>
  </si>
  <si>
    <t>Сметная</t>
  </si>
  <si>
    <t>на ед. изм.</t>
  </si>
  <si>
    <t>общая</t>
  </si>
  <si>
    <t>Кол-во механизаторов</t>
  </si>
  <si>
    <t>(локальная смета)</t>
  </si>
  <si>
    <t>в т.ч. оборудование</t>
  </si>
  <si>
    <t>монтажных работ</t>
  </si>
  <si>
    <t xml:space="preserve">ЛОКАЛЬНЫЙ РЕСУРСНЫЙ СМЕТНЫЙ РАСЧЕТ </t>
  </si>
  <si>
    <t>АКТ</t>
  </si>
  <si>
    <t>Номер документа</t>
  </si>
  <si>
    <t>Дата составления</t>
  </si>
  <si>
    <t>Отчетный период</t>
  </si>
  <si>
    <t>с</t>
  </si>
  <si>
    <t>по</t>
  </si>
  <si>
    <t>Унифицированная форма № КС-2</t>
  </si>
  <si>
    <t>Утверждена постановлением Госкомстата России</t>
  </si>
  <si>
    <t>от 11 ноября 1999 года №100</t>
  </si>
  <si>
    <t xml:space="preserve">Инвестор : </t>
  </si>
  <si>
    <t>Код</t>
  </si>
  <si>
    <t>Форма по ОКУД</t>
  </si>
  <si>
    <t>0322005</t>
  </si>
  <si>
    <t xml:space="preserve">Заказчик (Генподрядчик) : </t>
  </si>
  <si>
    <t>по ОКПО</t>
  </si>
  <si>
    <t xml:space="preserve">Подрядчик (Субподрядчик) :  </t>
  </si>
  <si>
    <t xml:space="preserve">Стройка : </t>
  </si>
  <si>
    <t>Вид деятельности по ОКДП</t>
  </si>
  <si>
    <t xml:space="preserve">Объект : </t>
  </si>
  <si>
    <t>Договор подряда (контракт)</t>
  </si>
  <si>
    <t>номер</t>
  </si>
  <si>
    <t>дата</t>
  </si>
  <si>
    <t>Вид операции</t>
  </si>
  <si>
    <t>Номер</t>
  </si>
  <si>
    <t>№ п/п</t>
  </si>
  <si>
    <t>поз. по смете</t>
  </si>
  <si>
    <t>% НР</t>
  </si>
  <si>
    <t>% СП</t>
  </si>
  <si>
    <t>16.03.2016</t>
  </si>
  <si>
    <t>01.10.2015</t>
  </si>
  <si>
    <t>31.10.2015</t>
  </si>
  <si>
    <t>О ПРИЕМКЕ ВЫПОЛНЕННЫХ РАБОТ за Октябрь 2015</t>
  </si>
  <si>
    <t>на Школьная 1</t>
  </si>
  <si>
    <t>Сдал:  _________________ //</t>
  </si>
  <si>
    <t>Принял:  _________________ //</t>
  </si>
  <si>
    <t>Раздел 5. ИЮНЬ</t>
  </si>
  <si>
    <t>кв.8</t>
  </si>
  <si>
    <t>ТЕРр57-10-3
Заделка выбоин в полах: цементных площадью до 1,0 м2
100 мест
НР 68%=80%*0.85 от ФОТ
СП 54%=68%*0.8 от ФОТ</t>
  </si>
  <si>
    <t>0,04
68
54</t>
  </si>
  <si>
    <t>1339,2
_____
1521,01</t>
  </si>
  <si>
    <t>88,58
_____
16,79</t>
  </si>
  <si>
    <t>118
44
37</t>
  </si>
  <si>
    <t>54
_____
60</t>
  </si>
  <si>
    <t>4
_____
1</t>
  </si>
  <si>
    <t>951
443
352</t>
  </si>
  <si>
    <t>643
_____
285</t>
  </si>
  <si>
    <t>Р</t>
  </si>
  <si>
    <t>23
_____
8</t>
  </si>
  <si>
    <t>ТЕРр69-9-1
Очистка помещений от строительного мусора
100 т мусора
НР 66%=78%*0.85 от ФОТ
СП 40%=50%*0.8 от ФОТ</t>
  </si>
  <si>
    <t>0,000592
66
40</t>
  </si>
  <si>
    <t>1
1
1</t>
  </si>
  <si>
    <t>14
9
6</t>
  </si>
  <si>
    <t>Итого прямые затраты по акту</t>
  </si>
  <si>
    <t>55
_____
60</t>
  </si>
  <si>
    <t>657
_____
285</t>
  </si>
  <si>
    <t xml:space="preserve">    В том числе (справочно):</t>
  </si>
  <si>
    <t xml:space="preserve">       фонд оплаты труда (ФОТ)</t>
  </si>
  <si>
    <t xml:space="preserve">       материалы</t>
  </si>
  <si>
    <t xml:space="preserve">       эксплуатация машин и механизмов</t>
  </si>
  <si>
    <t>Накладные расходы</t>
  </si>
  <si>
    <t>Сметная прибыль</t>
  </si>
  <si>
    <t>Итоги по акту:</t>
  </si>
  <si>
    <t xml:space="preserve">    Полы (ремонтно-строительные)</t>
  </si>
  <si>
    <t xml:space="preserve">    Прочие ремонтно-строительные работы</t>
  </si>
  <si>
    <t xml:space="preserve">    Итого</t>
  </si>
  <si>
    <t xml:space="preserve">    Компенсация затрат при УСН (МАТ+(ЭМ-ЗПМ)+НР*0,1712+СП*0,15+ОБ)*0,18</t>
  </si>
  <si>
    <t xml:space="preserve">    ВСЕГО по акту</t>
  </si>
  <si>
    <t xml:space="preserve">          Ресурсы подрядчика</t>
  </si>
  <si>
    <t xml:space="preserve">                  Трудозатраты</t>
  </si>
  <si>
    <t>1-1-1</t>
  </si>
  <si>
    <t>Затраты труда рабочих (ср 1,1)</t>
  </si>
  <si>
    <t xml:space="preserve">чел.час
</t>
  </si>
  <si>
    <t xml:space="preserve">9,17
</t>
  </si>
  <si>
    <t xml:space="preserve">110,04
</t>
  </si>
  <si>
    <t>1-3-0</t>
  </si>
  <si>
    <t>Затраты труда рабочих (ср 3)</t>
  </si>
  <si>
    <t xml:space="preserve">10,78
</t>
  </si>
  <si>
    <t xml:space="preserve">129,45
</t>
  </si>
  <si>
    <t>Затраты труда машинистов</t>
  </si>
  <si>
    <t xml:space="preserve">
</t>
  </si>
  <si>
    <t xml:space="preserve">                  Машины и механизмы</t>
  </si>
  <si>
    <t>Компрессоры передвижные с двигателем внутреннего сгорания давлением: до 686 кПа (7 ат), производительность 2,2 м3/мин</t>
  </si>
  <si>
    <t xml:space="preserve">маш.-ч
</t>
  </si>
  <si>
    <t xml:space="preserve">62,75
</t>
  </si>
  <si>
    <t xml:space="preserve">405
</t>
  </si>
  <si>
    <t>МТРиЭ ЧО, Пост. № 19/1</t>
  </si>
  <si>
    <t>Молотки при работе от передвижных компрессорных станций: отбойные пневматические</t>
  </si>
  <si>
    <t xml:space="preserve">1,44
</t>
  </si>
  <si>
    <t xml:space="preserve">4
</t>
  </si>
  <si>
    <t xml:space="preserve">                  Материалы</t>
  </si>
  <si>
    <t>101-1305</t>
  </si>
  <si>
    <t>Портландцемент общестроительного назначения бездобавочный, марки: 400</t>
  </si>
  <si>
    <t xml:space="preserve">т
</t>
  </si>
  <si>
    <t xml:space="preserve">552
</t>
  </si>
  <si>
    <t xml:space="preserve">3277,53
</t>
  </si>
  <si>
    <t>МТРиЭ ЧО, Пост.от 14.05.2015 г. №19/1, п.128</t>
  </si>
  <si>
    <t>402-0004</t>
  </si>
  <si>
    <t>Раствор готовый кладочный цементный марки: 100</t>
  </si>
  <si>
    <t xml:space="preserve">м3
</t>
  </si>
  <si>
    <t xml:space="preserve">699
</t>
  </si>
  <si>
    <t xml:space="preserve">3265,19
</t>
  </si>
  <si>
    <t>МТРиЭ ЧО, Пост.от 14.05.2015 г. №19/1, п.073</t>
  </si>
  <si>
    <t>411-0001</t>
  </si>
  <si>
    <t>Вода</t>
  </si>
  <si>
    <t xml:space="preserve">3,11
</t>
  </si>
  <si>
    <t xml:space="preserve">22,77
</t>
  </si>
  <si>
    <t>Среднее (26.01.015, 26.01.017)</t>
  </si>
  <si>
    <t xml:space="preserve">          Неучтенные ресурсы</t>
  </si>
  <si>
    <t>509-9900</t>
  </si>
  <si>
    <t>Строительный мусор</t>
  </si>
  <si>
    <t xml:space="preserve"> </t>
  </si>
  <si>
    <t>2 кв.2015г.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</si>
</sst>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3" formatCode="0.000"/>
  </numFmts>
  <fonts count="24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b/>
      <sz val="8"/>
      <color indexed="81"/>
      <name val="Tahoma"/>
      <family val="2"/>
      <charset val="204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  <font>
      <b/>
      <sz val="10"/>
      <name val="Arial Cyr"/>
      <charset val="204"/>
    </font>
    <font>
      <b/>
      <sz val="11"/>
      <name val="Arial Cyr"/>
      <charset val="204"/>
    </font>
    <font>
      <i/>
      <sz val="10"/>
      <name val="Arial Cyr"/>
      <charset val="204"/>
    </font>
    <font>
      <b/>
      <i/>
      <sz val="11"/>
      <name val="Arial"/>
      <family val="2"/>
      <charset val="204"/>
    </font>
    <font>
      <b/>
      <i/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7">
    <xf numFmtId="0" fontId="0" fillId="0" borderId="0"/>
    <xf numFmtId="0" fontId="3" fillId="0" borderId="1">
      <alignment horizontal="center"/>
    </xf>
    <xf numFmtId="0" fontId="1" fillId="0" borderId="0">
      <alignment vertical="top"/>
    </xf>
    <xf numFmtId="0" fontId="3" fillId="0" borderId="1">
      <alignment horizontal="center"/>
    </xf>
    <xf numFmtId="0" fontId="3" fillId="0" borderId="0">
      <alignment vertical="top"/>
    </xf>
    <xf numFmtId="0" fontId="1" fillId="0" borderId="0"/>
    <xf numFmtId="0" fontId="3" fillId="0" borderId="0">
      <alignment horizontal="right" vertical="top" wrapText="1"/>
    </xf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1">
      <alignment horizontal="center" wrapText="1"/>
    </xf>
    <xf numFmtId="0" fontId="1" fillId="0" borderId="0">
      <alignment vertical="top"/>
    </xf>
    <xf numFmtId="0" fontId="1" fillId="0" borderId="0"/>
    <xf numFmtId="0" fontId="1" fillId="0" borderId="0"/>
    <xf numFmtId="0" fontId="3" fillId="0" borderId="0"/>
    <xf numFmtId="0" fontId="3" fillId="0" borderId="1">
      <alignment horizontal="center" wrapText="1"/>
    </xf>
    <xf numFmtId="0" fontId="3" fillId="0" borderId="1">
      <alignment horizontal="center"/>
    </xf>
    <xf numFmtId="0" fontId="7" fillId="0" borderId="0"/>
    <xf numFmtId="0" fontId="3" fillId="0" borderId="1">
      <alignment horizontal="center" wrapText="1"/>
    </xf>
    <xf numFmtId="0" fontId="1" fillId="0" borderId="0"/>
    <xf numFmtId="0" fontId="3" fillId="0" borderId="0">
      <alignment horizontal="center"/>
    </xf>
    <xf numFmtId="0" fontId="3" fillId="0" borderId="0">
      <alignment horizontal="left" vertical="top"/>
    </xf>
    <xf numFmtId="0" fontId="7" fillId="0" borderId="0"/>
    <xf numFmtId="0" fontId="3" fillId="0" borderId="0"/>
  </cellStyleXfs>
  <cellXfs count="171">
    <xf numFmtId="0" fontId="0" fillId="0" borderId="0" xfId="0"/>
    <xf numFmtId="0" fontId="9" fillId="0" borderId="1" xfId="0" applyFont="1" applyBorder="1" applyAlignment="1">
      <alignment horizontal="center" vertical="center" wrapText="1"/>
    </xf>
    <xf numFmtId="0" fontId="9" fillId="0" borderId="1" xfId="23" applyFont="1" applyBorder="1">
      <alignment horizontal="center"/>
    </xf>
    <xf numFmtId="0" fontId="9" fillId="0" borderId="0" xfId="0" applyFont="1" applyBorder="1" applyAlignment="1">
      <alignment horizontal="center" vertical="top"/>
    </xf>
    <xf numFmtId="0" fontId="9" fillId="0" borderId="0" xfId="0" applyFont="1" applyBorder="1" applyAlignment="1">
      <alignment horizontal="left" vertical="top"/>
    </xf>
    <xf numFmtId="0" fontId="9" fillId="0" borderId="0" xfId="0" applyFont="1" applyBorder="1" applyAlignment="1"/>
    <xf numFmtId="0" fontId="13" fillId="0" borderId="0" xfId="0" applyFont="1" applyBorder="1" applyAlignment="1">
      <alignment horizontal="right"/>
    </xf>
    <xf numFmtId="0" fontId="9" fillId="0" borderId="0" xfId="0" applyFont="1" applyBorder="1" applyAlignment="1">
      <alignment horizontal="right" vertical="top" wrapText="1"/>
    </xf>
    <xf numFmtId="0" fontId="13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top"/>
    </xf>
    <xf numFmtId="0" fontId="13" fillId="0" borderId="0" xfId="0" applyFont="1" applyBorder="1" applyAlignment="1"/>
    <xf numFmtId="0" fontId="13" fillId="0" borderId="0" xfId="0" applyFont="1" applyBorder="1" applyAlignment="1">
      <alignment horizontal="right" vertical="top" wrapText="1"/>
    </xf>
    <xf numFmtId="0" fontId="14" fillId="0" borderId="0" xfId="0" applyFont="1" applyBorder="1" applyAlignment="1">
      <alignment horizontal="center" vertical="center"/>
    </xf>
    <xf numFmtId="0" fontId="9" fillId="0" borderId="0" xfId="23" applyFont="1" applyBorder="1" applyAlignment="1">
      <alignment horizontal="left"/>
    </xf>
    <xf numFmtId="0" fontId="14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right" vertical="center"/>
    </xf>
    <xf numFmtId="0" fontId="9" fillId="0" borderId="2" xfId="0" applyFont="1" applyBorder="1" applyAlignment="1">
      <alignment horizontal="right" vertical="center"/>
    </xf>
    <xf numFmtId="0" fontId="9" fillId="0" borderId="0" xfId="0" applyFont="1"/>
    <xf numFmtId="0" fontId="15" fillId="0" borderId="0" xfId="0" applyFont="1" applyAlignment="1"/>
    <xf numFmtId="0" fontId="9" fillId="0" borderId="0" xfId="7" applyFont="1"/>
    <xf numFmtId="0" fontId="9" fillId="0" borderId="0" xfId="9" applyFont="1"/>
    <xf numFmtId="0" fontId="15" fillId="0" borderId="0" xfId="0" applyFont="1" applyAlignment="1">
      <alignment horizontal="left" vertical="top"/>
    </xf>
    <xf numFmtId="0" fontId="15" fillId="0" borderId="0" xfId="0" applyFont="1" applyAlignment="1">
      <alignment vertical="top"/>
    </xf>
    <xf numFmtId="0" fontId="15" fillId="0" borderId="0" xfId="23" applyFont="1" applyAlignment="1">
      <alignment horizontal="left"/>
    </xf>
    <xf numFmtId="0" fontId="15" fillId="0" borderId="0" xfId="0" applyFont="1" applyBorder="1" applyAlignment="1"/>
    <xf numFmtId="0" fontId="15" fillId="0" borderId="3" xfId="0" applyFont="1" applyBorder="1" applyAlignment="1"/>
    <xf numFmtId="0" fontId="15" fillId="0" borderId="0" xfId="0" applyFont="1" applyAlignment="1">
      <alignment vertical="center"/>
    </xf>
    <xf numFmtId="0" fontId="15" fillId="0" borderId="0" xfId="0" applyFont="1" applyAlignment="1">
      <alignment vertical="top" wrapText="1"/>
    </xf>
    <xf numFmtId="0" fontId="16" fillId="0" borderId="4" xfId="0" applyFont="1" applyBorder="1" applyAlignment="1">
      <alignment vertical="top"/>
    </xf>
    <xf numFmtId="173" fontId="16" fillId="0" borderId="5" xfId="12" applyNumberFormat="1" applyFont="1" applyBorder="1" applyAlignment="1">
      <alignment horizontal="right"/>
    </xf>
    <xf numFmtId="0" fontId="15" fillId="0" borderId="0" xfId="0" applyFont="1" applyAlignment="1">
      <alignment horizontal="left" indent="1"/>
    </xf>
    <xf numFmtId="0" fontId="15" fillId="0" borderId="0" xfId="0" applyFont="1" applyAlignment="1">
      <alignment horizontal="right" vertical="top"/>
    </xf>
    <xf numFmtId="0" fontId="15" fillId="0" borderId="0" xfId="0" applyFont="1"/>
    <xf numFmtId="2" fontId="16" fillId="0" borderId="6" xfId="0" applyNumberFormat="1" applyFont="1" applyBorder="1" applyAlignment="1">
      <alignment horizontal="right" vertical="top"/>
    </xf>
    <xf numFmtId="0" fontId="15" fillId="0" borderId="6" xfId="0" applyFont="1" applyBorder="1" applyAlignment="1">
      <alignment vertical="top"/>
    </xf>
    <xf numFmtId="0" fontId="16" fillId="0" borderId="6" xfId="0" applyFont="1" applyBorder="1" applyAlignment="1">
      <alignment vertical="top"/>
    </xf>
    <xf numFmtId="2" fontId="16" fillId="0" borderId="0" xfId="0" applyNumberFormat="1" applyFont="1" applyAlignment="1">
      <alignment horizontal="right" vertical="top"/>
    </xf>
    <xf numFmtId="0" fontId="16" fillId="0" borderId="0" xfId="0" applyFont="1" applyAlignment="1">
      <alignment vertical="top"/>
    </xf>
    <xf numFmtId="0" fontId="16" fillId="0" borderId="0" xfId="0" applyFont="1" applyAlignment="1">
      <alignment horizontal="right" vertical="top"/>
    </xf>
    <xf numFmtId="0" fontId="15" fillId="0" borderId="0" xfId="0" applyFont="1" applyAlignment="1">
      <alignment horizontal="left"/>
    </xf>
    <xf numFmtId="0" fontId="15" fillId="0" borderId="7" xfId="0" applyFont="1" applyBorder="1" applyAlignment="1">
      <alignment horizontal="center" vertical="center" wrapText="1"/>
    </xf>
    <xf numFmtId="0" fontId="15" fillId="0" borderId="0" xfId="6" applyFont="1" applyAlignment="1">
      <alignment horizontal="right" vertical="top" wrapText="1"/>
    </xf>
    <xf numFmtId="0" fontId="9" fillId="0" borderId="0" xfId="0" applyFont="1" applyBorder="1"/>
    <xf numFmtId="0" fontId="15" fillId="0" borderId="0" xfId="6" applyFont="1">
      <alignment horizontal="right" vertical="top" wrapText="1"/>
    </xf>
    <xf numFmtId="0" fontId="15" fillId="0" borderId="0" xfId="23" applyFont="1">
      <alignment horizontal="center"/>
    </xf>
    <xf numFmtId="0" fontId="9" fillId="0" borderId="0" xfId="0" applyFont="1" applyAlignment="1"/>
    <xf numFmtId="0" fontId="17" fillId="0" borderId="0" xfId="23" applyFont="1">
      <alignment horizontal="center"/>
    </xf>
    <xf numFmtId="0" fontId="15" fillId="0" borderId="0" xfId="0" applyFont="1" applyBorder="1" applyAlignment="1">
      <alignment horizontal="center"/>
    </xf>
    <xf numFmtId="0" fontId="16" fillId="0" borderId="5" xfId="0" applyFont="1" applyBorder="1" applyAlignment="1">
      <alignment vertical="top"/>
    </xf>
    <xf numFmtId="173" fontId="18" fillId="0" borderId="5" xfId="12" applyNumberFormat="1" applyFont="1" applyBorder="1" applyAlignment="1">
      <alignment horizontal="right"/>
    </xf>
    <xf numFmtId="173" fontId="16" fillId="0" borderId="0" xfId="12" applyNumberFormat="1" applyFont="1" applyBorder="1" applyAlignment="1">
      <alignment horizontal="right"/>
    </xf>
    <xf numFmtId="0" fontId="9" fillId="0" borderId="0" xfId="10" applyFont="1"/>
    <xf numFmtId="0" fontId="9" fillId="0" borderId="0" xfId="12" applyFont="1"/>
    <xf numFmtId="0" fontId="16" fillId="0" borderId="0" xfId="0" applyFont="1" applyBorder="1" applyAlignment="1">
      <alignment vertical="top"/>
    </xf>
    <xf numFmtId="0" fontId="15" fillId="0" borderId="0" xfId="0" applyFont="1" applyBorder="1" applyAlignment="1">
      <alignment vertical="top"/>
    </xf>
    <xf numFmtId="0" fontId="15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9" fillId="0" borderId="1" xfId="4" applyFont="1" applyBorder="1" applyAlignment="1">
      <alignment horizontal="center" vertical="top"/>
    </xf>
    <xf numFmtId="2" fontId="15" fillId="0" borderId="0" xfId="6" applyNumberFormat="1" applyFont="1" applyAlignment="1">
      <alignment horizontal="right" vertical="top" wrapText="1"/>
    </xf>
    <xf numFmtId="2" fontId="9" fillId="0" borderId="0" xfId="0" applyNumberFormat="1" applyFont="1"/>
    <xf numFmtId="2" fontId="9" fillId="0" borderId="0" xfId="6" applyNumberFormat="1" applyFont="1" applyAlignment="1">
      <alignment horizontal="right" vertical="top" wrapText="1"/>
    </xf>
    <xf numFmtId="0" fontId="9" fillId="0" borderId="0" xfId="0" applyFont="1" applyAlignment="1">
      <alignment vertical="top"/>
    </xf>
    <xf numFmtId="0" fontId="3" fillId="0" borderId="0" xfId="7"/>
    <xf numFmtId="0" fontId="1" fillId="0" borderId="0" xfId="9"/>
    <xf numFmtId="0" fontId="16" fillId="0" borderId="0" xfId="0" applyFont="1" applyAlignment="1">
      <alignment horizontal="left" vertical="top" indent="1"/>
    </xf>
    <xf numFmtId="1" fontId="16" fillId="0" borderId="0" xfId="10" applyNumberFormat="1" applyFont="1" applyAlignment="1">
      <alignment horizontal="right"/>
    </xf>
    <xf numFmtId="0" fontId="15" fillId="0" borderId="0" xfId="24" applyFont="1">
      <alignment horizontal="left" vertical="top"/>
    </xf>
    <xf numFmtId="0" fontId="15" fillId="0" borderId="1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wrapText="1"/>
    </xf>
    <xf numFmtId="173" fontId="16" fillId="0" borderId="19" xfId="7" applyNumberFormat="1" applyFont="1" applyBorder="1"/>
    <xf numFmtId="173" fontId="16" fillId="0" borderId="5" xfId="7" applyNumberFormat="1" applyFont="1" applyBorder="1"/>
    <xf numFmtId="173" fontId="16" fillId="0" borderId="19" xfId="9" applyNumberFormat="1" applyFont="1" applyBorder="1"/>
    <xf numFmtId="173" fontId="16" fillId="0" borderId="5" xfId="9" applyNumberFormat="1" applyFont="1" applyBorder="1"/>
    <xf numFmtId="0" fontId="15" fillId="0" borderId="0" xfId="23" applyFont="1" applyAlignment="1">
      <alignment horizontal="left"/>
    </xf>
    <xf numFmtId="0" fontId="15" fillId="0" borderId="19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0" fillId="0" borderId="0" xfId="23" applyFont="1">
      <alignment horizontal="center"/>
    </xf>
    <xf numFmtId="0" fontId="15" fillId="0" borderId="0" xfId="23" applyFont="1">
      <alignment horizontal="center"/>
    </xf>
    <xf numFmtId="0" fontId="15" fillId="0" borderId="7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/>
    </xf>
    <xf numFmtId="0" fontId="15" fillId="0" borderId="11" xfId="0" applyFont="1" applyBorder="1" applyAlignment="1">
      <alignment horizontal="center" wrapText="1"/>
    </xf>
    <xf numFmtId="0" fontId="15" fillId="0" borderId="12" xfId="0" applyFont="1" applyBorder="1" applyAlignment="1">
      <alignment horizont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7" xfId="23" applyFont="1" applyBorder="1">
      <alignment horizontal="center"/>
    </xf>
    <xf numFmtId="0" fontId="9" fillId="0" borderId="18" xfId="23" applyFont="1" applyBorder="1">
      <alignment horizontal="center"/>
    </xf>
    <xf numFmtId="0" fontId="9" fillId="0" borderId="17" xfId="23" applyFont="1" applyBorder="1" applyAlignment="1">
      <alignment horizontal="center"/>
    </xf>
    <xf numFmtId="0" fontId="9" fillId="0" borderId="18" xfId="23" applyFont="1" applyBorder="1" applyAlignment="1">
      <alignment horizontal="center"/>
    </xf>
    <xf numFmtId="0" fontId="15" fillId="0" borderId="26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173" fontId="16" fillId="0" borderId="24" xfId="7" applyNumberFormat="1" applyFont="1" applyBorder="1"/>
    <xf numFmtId="173" fontId="16" fillId="0" borderId="25" xfId="7" applyNumberFormat="1" applyFont="1" applyBorder="1"/>
    <xf numFmtId="0" fontId="15" fillId="0" borderId="19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173" fontId="16" fillId="0" borderId="23" xfId="7" applyNumberFormat="1" applyFont="1" applyBorder="1"/>
    <xf numFmtId="173" fontId="16" fillId="0" borderId="0" xfId="7" applyNumberFormat="1" applyFont="1" applyBorder="1"/>
    <xf numFmtId="0" fontId="17" fillId="0" borderId="0" xfId="23" applyFont="1">
      <alignment horizontal="center"/>
    </xf>
    <xf numFmtId="0" fontId="9" fillId="0" borderId="30" xfId="1" applyFont="1" applyBorder="1" applyAlignment="1">
      <alignment horizontal="center" vertical="top"/>
    </xf>
    <xf numFmtId="0" fontId="9" fillId="0" borderId="31" xfId="1" applyFont="1" applyBorder="1" applyAlignment="1">
      <alignment horizontal="center" vertical="top"/>
    </xf>
    <xf numFmtId="0" fontId="9" fillId="0" borderId="31" xfId="1" applyFont="1" applyBorder="1">
      <alignment horizontal="center"/>
    </xf>
    <xf numFmtId="0" fontId="9" fillId="0" borderId="30" xfId="1" applyFont="1" applyBorder="1">
      <alignment horizontal="center"/>
    </xf>
    <xf numFmtId="0" fontId="17" fillId="0" borderId="1" xfId="0" applyFont="1" applyBorder="1" applyAlignment="1">
      <alignment horizontal="left" vertical="top" wrapText="1"/>
    </xf>
    <xf numFmtId="0" fontId="20" fillId="0" borderId="1" xfId="0" applyFont="1" applyBorder="1" applyAlignment="1">
      <alignment horizontal="left" vertical="top" wrapText="1"/>
    </xf>
    <xf numFmtId="0" fontId="14" fillId="0" borderId="1" xfId="0" applyFont="1" applyBorder="1" applyAlignment="1">
      <alignment horizontal="left" vertical="top" wrapText="1"/>
    </xf>
    <xf numFmtId="0" fontId="21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right" vertical="top"/>
    </xf>
    <xf numFmtId="0" fontId="9" fillId="0" borderId="1" xfId="0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left" vertical="top" wrapText="1"/>
    </xf>
    <xf numFmtId="49" fontId="15" fillId="0" borderId="1" xfId="0" applyNumberFormat="1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right" vertical="top" wrapText="1"/>
    </xf>
    <xf numFmtId="0" fontId="15" fillId="0" borderId="1" xfId="0" applyFont="1" applyBorder="1" applyAlignment="1">
      <alignment horizontal="right" vertical="top" wrapText="1"/>
    </xf>
    <xf numFmtId="0" fontId="9" fillId="0" borderId="30" xfId="0" applyFont="1" applyBorder="1" applyAlignment="1">
      <alignment horizontal="right" vertical="top"/>
    </xf>
    <xf numFmtId="0" fontId="9" fillId="0" borderId="30" xfId="0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left" vertical="top" wrapText="1"/>
    </xf>
    <xf numFmtId="49" fontId="15" fillId="0" borderId="30" xfId="0" applyNumberFormat="1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 wrapText="1"/>
    </xf>
    <xf numFmtId="0" fontId="15" fillId="0" borderId="1" xfId="6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15" fillId="0" borderId="1" xfId="6" applyFont="1" applyBorder="1" applyAlignment="1">
      <alignment horizontal="right" vertical="top" wrapText="1"/>
    </xf>
    <xf numFmtId="0" fontId="16" fillId="0" borderId="1" xfId="6" applyFont="1" applyBorder="1" applyAlignment="1">
      <alignment horizontal="left" vertical="top" wrapText="1"/>
    </xf>
    <xf numFmtId="0" fontId="19" fillId="0" borderId="1" xfId="0" applyFont="1" applyBorder="1" applyAlignment="1">
      <alignment horizontal="left" vertical="top" wrapText="1"/>
    </xf>
    <xf numFmtId="0" fontId="16" fillId="0" borderId="1" xfId="6" applyFont="1" applyBorder="1" applyAlignment="1">
      <alignment horizontal="right" vertical="top" wrapText="1"/>
    </xf>
    <xf numFmtId="0" fontId="22" fillId="0" borderId="1" xfId="0" applyFont="1" applyBorder="1" applyAlignment="1">
      <alignment horizontal="left" vertical="top" wrapText="1"/>
    </xf>
    <xf numFmtId="0" fontId="23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right" vertical="top"/>
    </xf>
    <xf numFmtId="49" fontId="15" fillId="0" borderId="1" xfId="0" applyNumberFormat="1" applyFont="1" applyBorder="1" applyAlignment="1">
      <alignment horizontal="left" vertical="top" wrapText="1"/>
    </xf>
    <xf numFmtId="0" fontId="15" fillId="0" borderId="1" xfId="0" applyFont="1" applyBorder="1" applyAlignment="1">
      <alignment horizontal="center" vertical="top" wrapText="1"/>
    </xf>
    <xf numFmtId="0" fontId="15" fillId="0" borderId="1" xfId="0" applyFont="1" applyBorder="1" applyAlignment="1">
      <alignment horizontal="center" vertical="top"/>
    </xf>
    <xf numFmtId="2" fontId="15" fillId="0" borderId="1" xfId="0" applyNumberFormat="1" applyFont="1" applyBorder="1" applyAlignment="1">
      <alignment horizontal="right" vertical="top"/>
    </xf>
    <xf numFmtId="1" fontId="9" fillId="0" borderId="1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/>
    </xf>
    <xf numFmtId="49" fontId="15" fillId="0" borderId="30" xfId="0" applyNumberFormat="1" applyFont="1" applyBorder="1" applyAlignment="1">
      <alignment horizontal="left" vertical="top" wrapText="1"/>
    </xf>
    <xf numFmtId="0" fontId="15" fillId="0" borderId="30" xfId="0" applyFont="1" applyBorder="1" applyAlignment="1">
      <alignment horizontal="center" vertical="top" wrapText="1"/>
    </xf>
    <xf numFmtId="0" fontId="15" fillId="0" borderId="30" xfId="0" applyFont="1" applyBorder="1" applyAlignment="1">
      <alignment horizontal="center" vertical="top"/>
    </xf>
    <xf numFmtId="2" fontId="15" fillId="0" borderId="30" xfId="0" applyNumberFormat="1" applyFont="1" applyBorder="1" applyAlignment="1">
      <alignment horizontal="right" vertical="top"/>
    </xf>
    <xf numFmtId="1" fontId="9" fillId="0" borderId="30" xfId="0" applyNumberFormat="1" applyFont="1" applyBorder="1" applyAlignment="1">
      <alignment horizontal="right" vertical="top" wrapText="1"/>
    </xf>
    <xf numFmtId="2" fontId="15" fillId="0" borderId="1" xfId="6" applyNumberFormat="1" applyFont="1" applyBorder="1" applyAlignment="1">
      <alignment horizontal="right" vertical="top" wrapText="1"/>
    </xf>
    <xf numFmtId="2" fontId="9" fillId="0" borderId="1" xfId="0" applyNumberFormat="1" applyFont="1" applyBorder="1"/>
    <xf numFmtId="2" fontId="9" fillId="0" borderId="1" xfId="6" applyNumberFormat="1" applyFont="1" applyBorder="1" applyAlignment="1">
      <alignment horizontal="right" vertical="top" wrapText="1"/>
    </xf>
    <xf numFmtId="2" fontId="16" fillId="0" borderId="1" xfId="6" applyNumberFormat="1" applyFont="1" applyBorder="1" applyAlignment="1">
      <alignment horizontal="right" vertical="top" wrapText="1"/>
    </xf>
    <xf numFmtId="2" fontId="18" fillId="0" borderId="1" xfId="0" applyNumberFormat="1" applyFont="1" applyBorder="1"/>
    <xf numFmtId="2" fontId="18" fillId="0" borderId="1" xfId="6" applyNumberFormat="1" applyFont="1" applyBorder="1" applyAlignment="1">
      <alignment horizontal="right" vertical="top" wrapText="1"/>
    </xf>
    <xf numFmtId="14" fontId="9" fillId="0" borderId="1" xfId="23" applyNumberFormat="1" applyFont="1" applyBorder="1">
      <alignment horizontal="center"/>
    </xf>
  </cellXfs>
  <cellStyles count="27">
    <cellStyle name="Акт" xfId="1"/>
    <cellStyle name="АктМТСН" xfId="2"/>
    <cellStyle name="ВедРесурсов" xfId="3"/>
    <cellStyle name="ВедРесурсовАкт" xfId="4"/>
    <cellStyle name="Индексы" xfId="5"/>
    <cellStyle name="Итоги" xfId="6"/>
    <cellStyle name="ИтогоАктБазЦ" xfId="7"/>
    <cellStyle name="ИтогоАктБИМ" xfId="8"/>
    <cellStyle name="ИтогоАктРесМет" xfId="9"/>
    <cellStyle name="ИтогоБазЦ" xfId="10"/>
    <cellStyle name="ИтогоБИМ" xfId="11"/>
    <cellStyle name="ИтогоРесМет" xfId="12"/>
    <cellStyle name="ЛокСмета" xfId="13"/>
    <cellStyle name="ЛокСмМТСН" xfId="14"/>
    <cellStyle name="М29" xfId="15"/>
    <cellStyle name="ОбСмета" xfId="16"/>
    <cellStyle name="Обычный" xfId="0" builtinId="0"/>
    <cellStyle name="Параметр" xfId="17"/>
    <cellStyle name="ПеременныеСметы" xfId="18"/>
    <cellStyle name="РесСмета" xfId="19"/>
    <cellStyle name="СводВедРес" xfId="20"/>
    <cellStyle name="СводкаСтоимРаб" xfId="21"/>
    <cellStyle name="СводРасч" xfId="22"/>
    <cellStyle name="Титул" xfId="23"/>
    <cellStyle name="Хвост" xfId="24"/>
    <cellStyle name="Ценник" xfId="25"/>
    <cellStyle name="Экспертиза" xf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251460</xdr:colOff>
          <xdr:row>29</xdr:row>
          <xdr:rowOff>45720</xdr:rowOff>
        </xdr:from>
        <xdr:to>
          <xdr:col>2</xdr:col>
          <xdr:colOff>891540</xdr:colOff>
          <xdr:row>31</xdr:row>
          <xdr:rowOff>7620</xdr:rowOff>
        </xdr:to>
        <xdr:sp macro="" textlink="">
          <xdr:nvSpPr>
            <xdr:cNvPr id="15489" name="Button 129" hidden="1">
              <a:extLst>
                <a:ext uri="{63B3BB69-23CF-44E3-9099-C40C66FF867C}">
                  <a14:compatExt spid="_x0000_s154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Обработка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14</xdr:row>
          <xdr:rowOff>106680</xdr:rowOff>
        </xdr:from>
        <xdr:to>
          <xdr:col>1</xdr:col>
          <xdr:colOff>998220</xdr:colOff>
          <xdr:row>16</xdr:row>
          <xdr:rowOff>22860</xdr:rowOff>
        </xdr:to>
        <xdr:sp macro="" textlink="">
          <xdr:nvSpPr>
            <xdr:cNvPr id="17550" name="Button 142" hidden="1">
              <a:extLst>
                <a:ext uri="{63B3BB69-23CF-44E3-9099-C40C66FF867C}">
                  <a14:compatExt spid="_x0000_s175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Сформировать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2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/>
  <dimension ref="A1:AA77"/>
  <sheetViews>
    <sheetView showGridLines="0" tabSelected="1" topLeftCell="A46" workbookViewId="0">
      <selection activeCell="A52" sqref="A52:IV53"/>
    </sheetView>
  </sheetViews>
  <sheetFormatPr defaultColWidth="9.109375" defaultRowHeight="13.2" x14ac:dyDescent="0.25"/>
  <cols>
    <col min="1" max="1" width="4.5546875" style="24" customWidth="1"/>
    <col min="2" max="2" width="6" style="24" customWidth="1"/>
    <col min="3" max="3" width="35.6640625" style="24" customWidth="1"/>
    <col min="4" max="4" width="11.88671875" style="24" customWidth="1"/>
    <col min="5" max="7" width="11.5546875" style="24" customWidth="1"/>
    <col min="8" max="8" width="12.6640625" style="24" customWidth="1"/>
    <col min="9" max="9" width="11.88671875" style="24" customWidth="1"/>
    <col min="10" max="10" width="11.5546875" style="24" customWidth="1"/>
    <col min="11" max="11" width="12.6640625" style="24" customWidth="1"/>
    <col min="12" max="12" width="11.5546875" style="24" customWidth="1"/>
    <col min="13" max="21" width="9.109375" style="24" hidden="1" customWidth="1"/>
    <col min="22" max="22" width="11.5546875" style="24" customWidth="1"/>
    <col min="23" max="27" width="9.109375" style="24" hidden="1" customWidth="1"/>
    <col min="28" max="28" width="9.109375" style="24" customWidth="1"/>
    <col min="29" max="16384" width="9.109375" style="24"/>
  </cols>
  <sheetData>
    <row r="1" spans="2:27" s="25" customFormat="1" x14ac:dyDescent="0.25">
      <c r="B1" s="3"/>
      <c r="C1" s="3"/>
      <c r="D1" s="4"/>
      <c r="E1" s="4"/>
      <c r="F1" s="5"/>
      <c r="G1" s="4"/>
      <c r="H1" s="4"/>
      <c r="I1" s="4"/>
      <c r="J1" s="5"/>
      <c r="K1" s="5"/>
      <c r="L1" s="5"/>
      <c r="M1" s="24"/>
      <c r="N1" s="24"/>
      <c r="O1" s="24"/>
      <c r="P1" s="24"/>
      <c r="Q1" s="24"/>
      <c r="R1" s="24"/>
      <c r="S1" s="24"/>
      <c r="T1" s="24"/>
      <c r="U1" s="24"/>
      <c r="V1" s="6" t="s">
        <v>44</v>
      </c>
    </row>
    <row r="2" spans="2:27" s="25" customFormat="1" x14ac:dyDescent="0.25">
      <c r="B2" s="3"/>
      <c r="C2" s="3"/>
      <c r="D2" s="4"/>
      <c r="E2" s="4"/>
      <c r="F2" s="5"/>
      <c r="G2" s="4"/>
      <c r="H2" s="4"/>
      <c r="I2" s="4"/>
      <c r="J2" s="5"/>
      <c r="K2" s="5"/>
      <c r="L2" s="7"/>
      <c r="M2" s="24"/>
      <c r="N2" s="24"/>
      <c r="O2" s="24"/>
      <c r="P2" s="24"/>
      <c r="Q2" s="24"/>
      <c r="R2" s="24"/>
      <c r="S2" s="24"/>
      <c r="T2" s="24"/>
      <c r="U2" s="24"/>
      <c r="V2" s="6" t="s">
        <v>45</v>
      </c>
    </row>
    <row r="3" spans="2:27" s="25" customFormat="1" x14ac:dyDescent="0.25">
      <c r="B3" s="3"/>
      <c r="C3" s="3"/>
      <c r="D3" s="4"/>
      <c r="E3" s="4"/>
      <c r="F3" s="5"/>
      <c r="G3" s="4"/>
      <c r="H3" s="4"/>
      <c r="I3" s="4"/>
      <c r="J3" s="5"/>
      <c r="K3" s="5"/>
      <c r="L3" s="7"/>
      <c r="M3" s="24"/>
      <c r="N3" s="24"/>
      <c r="O3" s="24"/>
      <c r="P3" s="24"/>
      <c r="Q3" s="24"/>
      <c r="R3" s="24"/>
      <c r="S3" s="24"/>
      <c r="T3" s="24"/>
      <c r="U3" s="24"/>
      <c r="V3" s="6" t="s">
        <v>46</v>
      </c>
    </row>
    <row r="4" spans="2:27" s="25" customFormat="1" x14ac:dyDescent="0.25">
      <c r="B4" s="8"/>
      <c r="C4" s="8"/>
      <c r="D4" s="9"/>
      <c r="E4" s="9"/>
      <c r="F4" s="10"/>
      <c r="G4" s="9"/>
      <c r="H4" s="9"/>
      <c r="I4" s="9"/>
      <c r="J4" s="10"/>
      <c r="K4" s="10"/>
      <c r="L4" s="11"/>
      <c r="M4" s="24"/>
      <c r="N4" s="24"/>
      <c r="O4" s="24"/>
      <c r="P4" s="24"/>
      <c r="Q4" s="24"/>
      <c r="R4" s="24"/>
      <c r="S4" s="24"/>
      <c r="T4" s="24"/>
      <c r="U4" s="24"/>
      <c r="V4" s="9"/>
    </row>
    <row r="5" spans="2:27" s="25" customFormat="1" x14ac:dyDescent="0.25">
      <c r="B5" s="12"/>
      <c r="C5" s="13" t="s">
        <v>47</v>
      </c>
      <c r="D5" s="14"/>
      <c r="E5" s="15"/>
      <c r="F5" s="15"/>
      <c r="G5" s="15"/>
      <c r="H5" s="16"/>
      <c r="I5" s="16"/>
      <c r="J5" s="15"/>
      <c r="K5" s="17"/>
      <c r="L5" s="18"/>
      <c r="M5" s="24"/>
      <c r="N5" s="24"/>
      <c r="O5" s="24"/>
      <c r="P5" s="24"/>
      <c r="Q5" s="24"/>
      <c r="R5" s="24"/>
      <c r="S5" s="24"/>
      <c r="T5" s="24"/>
      <c r="U5" s="24"/>
      <c r="V5" s="19" t="s">
        <v>48</v>
      </c>
    </row>
    <row r="6" spans="2:27" s="25" customFormat="1" x14ac:dyDescent="0.25">
      <c r="B6" s="12"/>
      <c r="C6" s="14"/>
      <c r="D6" s="14"/>
      <c r="E6" s="15"/>
      <c r="F6" s="15"/>
      <c r="G6" s="15"/>
      <c r="H6" s="16"/>
      <c r="I6" s="16"/>
      <c r="J6" s="15"/>
      <c r="K6" s="18"/>
      <c r="L6" s="18" t="s">
        <v>49</v>
      </c>
      <c r="M6" s="24"/>
      <c r="N6" s="24"/>
      <c r="O6" s="24"/>
      <c r="P6" s="24"/>
      <c r="Q6" s="24"/>
      <c r="R6" s="24"/>
      <c r="S6" s="24"/>
      <c r="T6" s="24"/>
      <c r="U6" s="24"/>
      <c r="V6" s="19" t="s">
        <v>50</v>
      </c>
    </row>
    <row r="7" spans="2:27" s="25" customFormat="1" x14ac:dyDescent="0.25">
      <c r="B7" s="15"/>
      <c r="C7" s="13" t="s">
        <v>51</v>
      </c>
      <c r="D7" s="15"/>
      <c r="E7" s="15"/>
      <c r="F7" s="15"/>
      <c r="G7" s="15"/>
      <c r="H7" s="16"/>
      <c r="I7" s="16"/>
      <c r="J7" s="15"/>
      <c r="K7" s="18"/>
      <c r="L7" s="18" t="s">
        <v>52</v>
      </c>
      <c r="M7" s="24"/>
      <c r="N7" s="24"/>
      <c r="O7" s="24"/>
      <c r="P7" s="24"/>
      <c r="Q7" s="24"/>
      <c r="R7" s="24"/>
      <c r="S7" s="24"/>
      <c r="T7" s="24"/>
      <c r="U7" s="24"/>
      <c r="V7" s="19"/>
    </row>
    <row r="8" spans="2:27" s="25" customFormat="1" x14ac:dyDescent="0.25">
      <c r="B8" s="15"/>
      <c r="C8" s="17"/>
      <c r="D8" s="15"/>
      <c r="E8" s="15"/>
      <c r="F8" s="15"/>
      <c r="G8" s="15"/>
      <c r="H8" s="16"/>
      <c r="I8" s="16"/>
      <c r="J8" s="15"/>
      <c r="K8" s="18"/>
      <c r="L8" s="18" t="s">
        <v>52</v>
      </c>
      <c r="M8" s="24"/>
      <c r="N8" s="24"/>
      <c r="O8" s="24"/>
      <c r="P8" s="24"/>
      <c r="Q8" s="24"/>
      <c r="R8" s="24"/>
      <c r="S8" s="24"/>
      <c r="T8" s="24"/>
      <c r="U8" s="24"/>
      <c r="V8" s="19"/>
    </row>
    <row r="9" spans="2:27" s="25" customFormat="1" x14ac:dyDescent="0.25">
      <c r="B9" s="15"/>
      <c r="C9" s="13" t="s">
        <v>53</v>
      </c>
      <c r="D9" s="15"/>
      <c r="E9" s="15"/>
      <c r="F9" s="15"/>
      <c r="G9" s="15"/>
      <c r="H9" s="16"/>
      <c r="I9" s="16"/>
      <c r="J9" s="15"/>
      <c r="K9" s="18"/>
      <c r="L9" s="18" t="s">
        <v>52</v>
      </c>
      <c r="M9" s="24"/>
      <c r="N9" s="24"/>
      <c r="O9" s="24"/>
      <c r="P9" s="24"/>
      <c r="Q9" s="24"/>
      <c r="R9" s="24"/>
      <c r="S9" s="24"/>
      <c r="T9" s="24"/>
      <c r="U9" s="24"/>
      <c r="V9" s="19"/>
    </row>
    <row r="10" spans="2:27" s="25" customFormat="1" x14ac:dyDescent="0.25">
      <c r="B10" s="15"/>
      <c r="C10" s="17"/>
      <c r="D10" s="15"/>
      <c r="E10" s="15"/>
      <c r="F10" s="15"/>
      <c r="G10" s="15"/>
      <c r="H10" s="16"/>
      <c r="I10" s="16"/>
      <c r="J10" s="15"/>
      <c r="K10" s="17"/>
      <c r="L10" s="18" t="s">
        <v>52</v>
      </c>
      <c r="M10" s="24"/>
      <c r="N10" s="24"/>
      <c r="O10" s="24"/>
      <c r="P10" s="24"/>
      <c r="Q10" s="24"/>
      <c r="R10" s="24"/>
      <c r="S10" s="24"/>
      <c r="T10" s="24"/>
      <c r="U10" s="24"/>
      <c r="V10" s="19"/>
    </row>
    <row r="11" spans="2:27" s="25" customFormat="1" x14ac:dyDescent="0.25">
      <c r="B11" s="15"/>
      <c r="C11" s="13" t="s">
        <v>54</v>
      </c>
      <c r="D11" s="15"/>
      <c r="E11" s="15"/>
      <c r="F11" s="15"/>
      <c r="G11" s="15"/>
      <c r="H11" s="16"/>
      <c r="I11" s="16"/>
      <c r="J11" s="15"/>
      <c r="K11" s="17"/>
      <c r="L11" s="18"/>
      <c r="M11" s="24"/>
      <c r="N11" s="24"/>
      <c r="O11" s="24"/>
      <c r="P11" s="24"/>
      <c r="Q11" s="24"/>
      <c r="R11" s="24"/>
      <c r="S11" s="24"/>
      <c r="T11" s="24"/>
      <c r="U11" s="24"/>
      <c r="V11" s="19"/>
    </row>
    <row r="12" spans="2:27" s="25" customFormat="1" x14ac:dyDescent="0.25">
      <c r="B12" s="20"/>
      <c r="C12" s="17"/>
      <c r="D12" s="21"/>
      <c r="E12" s="15"/>
      <c r="F12" s="15"/>
      <c r="G12" s="15"/>
      <c r="H12" s="16"/>
      <c r="I12" s="16"/>
      <c r="J12" s="15"/>
      <c r="K12" s="17"/>
      <c r="L12" s="18" t="s">
        <v>55</v>
      </c>
      <c r="M12" s="24"/>
      <c r="N12" s="24"/>
      <c r="O12" s="24"/>
      <c r="P12" s="24"/>
      <c r="Q12" s="24"/>
      <c r="R12" s="24"/>
      <c r="S12" s="24"/>
      <c r="T12" s="24"/>
      <c r="U12" s="24"/>
      <c r="V12" s="19"/>
    </row>
    <row r="13" spans="2:27" s="25" customFormat="1" x14ac:dyDescent="0.25">
      <c r="B13" s="20"/>
      <c r="C13" s="13" t="s">
        <v>56</v>
      </c>
      <c r="D13" s="21"/>
      <c r="E13" s="15"/>
      <c r="F13" s="15"/>
      <c r="G13" s="15"/>
      <c r="H13" s="16"/>
      <c r="I13" s="16"/>
      <c r="J13" s="15"/>
      <c r="K13" s="18" t="s">
        <v>57</v>
      </c>
      <c r="L13" s="20" t="s">
        <v>58</v>
      </c>
      <c r="M13" s="24"/>
      <c r="N13" s="24"/>
      <c r="O13" s="24"/>
      <c r="P13" s="24"/>
      <c r="Q13" s="24"/>
      <c r="R13" s="24"/>
      <c r="S13" s="24"/>
      <c r="T13" s="24"/>
      <c r="U13" s="24"/>
      <c r="V13" s="19"/>
    </row>
    <row r="14" spans="2:27" s="25" customFormat="1" x14ac:dyDescent="0.25">
      <c r="B14" s="20"/>
      <c r="C14" s="20"/>
      <c r="D14" s="17"/>
      <c r="E14" s="15"/>
      <c r="F14" s="15"/>
      <c r="G14" s="15"/>
      <c r="H14" s="16"/>
      <c r="I14" s="16"/>
      <c r="J14" s="15"/>
      <c r="K14" s="15"/>
      <c r="L14" s="20" t="s">
        <v>59</v>
      </c>
      <c r="M14" s="24"/>
      <c r="N14" s="24"/>
      <c r="O14" s="24"/>
      <c r="P14" s="24"/>
      <c r="Q14" s="24"/>
      <c r="R14" s="24"/>
      <c r="S14" s="24"/>
      <c r="T14" s="24"/>
      <c r="U14" s="24"/>
      <c r="V14" s="19"/>
      <c r="W14" s="26">
        <v>5.0999999999999996</v>
      </c>
      <c r="X14" s="27">
        <v>5.0999999999999996</v>
      </c>
      <c r="Y14" s="71"/>
      <c r="Z14" s="71"/>
      <c r="AA14" s="71"/>
    </row>
    <row r="15" spans="2:27" s="25" customFormat="1" x14ac:dyDescent="0.25">
      <c r="B15" s="20"/>
      <c r="C15" s="20"/>
      <c r="D15" s="17"/>
      <c r="E15" s="15"/>
      <c r="F15" s="15"/>
      <c r="G15" s="15"/>
      <c r="H15" s="16"/>
      <c r="I15" s="16"/>
      <c r="J15" s="15"/>
      <c r="K15" s="18"/>
      <c r="L15" s="18" t="s">
        <v>60</v>
      </c>
      <c r="M15" s="24"/>
      <c r="N15" s="24"/>
      <c r="O15" s="24"/>
      <c r="P15" s="24"/>
      <c r="Q15" s="24"/>
      <c r="R15" s="24"/>
      <c r="S15" s="24"/>
      <c r="T15" s="24"/>
      <c r="U15" s="24"/>
      <c r="V15" s="22"/>
      <c r="W15" s="26">
        <v>0.06</v>
      </c>
      <c r="X15" s="27">
        <v>0.06</v>
      </c>
      <c r="Y15" s="72"/>
      <c r="Z15" s="72"/>
      <c r="AA15" s="72"/>
    </row>
    <row r="16" spans="2:27" s="25" customFormat="1" x14ac:dyDescent="0.25">
      <c r="B16" s="20"/>
      <c r="C16" s="20"/>
      <c r="D16" s="17"/>
      <c r="E16" s="15"/>
      <c r="F16" s="15"/>
      <c r="G16" s="15"/>
      <c r="H16" s="16"/>
      <c r="I16" s="16"/>
      <c r="J16" s="15"/>
      <c r="K16" s="18"/>
      <c r="L16" s="18"/>
      <c r="M16" s="24"/>
      <c r="N16" s="24"/>
      <c r="O16" s="24"/>
      <c r="P16" s="24"/>
      <c r="Q16" s="24"/>
      <c r="R16" s="24"/>
      <c r="S16" s="24"/>
      <c r="T16" s="24"/>
      <c r="U16" s="24"/>
      <c r="V16" s="23"/>
    </row>
    <row r="17" spans="2:27" s="25" customFormat="1" ht="12.75" customHeight="1" x14ac:dyDescent="0.2">
      <c r="B17" s="28"/>
      <c r="C17" s="29"/>
      <c r="D17" s="29"/>
      <c r="E17" s="29"/>
      <c r="H17" s="98" t="s">
        <v>39</v>
      </c>
      <c r="I17" s="99"/>
      <c r="J17" s="98" t="s">
        <v>40</v>
      </c>
      <c r="K17" s="99"/>
      <c r="L17" s="102" t="s">
        <v>41</v>
      </c>
      <c r="M17" s="103"/>
      <c r="N17" s="103"/>
      <c r="O17" s="103"/>
      <c r="P17" s="103"/>
      <c r="Q17" s="103"/>
      <c r="R17" s="103"/>
      <c r="S17" s="103"/>
      <c r="T17" s="103"/>
      <c r="U17" s="103"/>
      <c r="V17" s="104"/>
    </row>
    <row r="18" spans="2:27" s="25" customFormat="1" x14ac:dyDescent="0.2">
      <c r="B18" s="30"/>
      <c r="C18" s="29"/>
      <c r="D18" s="29"/>
      <c r="E18" s="29"/>
      <c r="H18" s="100"/>
      <c r="I18" s="101"/>
      <c r="J18" s="100"/>
      <c r="K18" s="101"/>
      <c r="L18" s="1" t="s">
        <v>42</v>
      </c>
      <c r="M18" s="1" t="s">
        <v>43</v>
      </c>
      <c r="N18" s="1" t="s">
        <v>43</v>
      </c>
      <c r="O18" s="31"/>
      <c r="P18" s="31"/>
      <c r="Q18" s="31"/>
      <c r="R18" s="31"/>
      <c r="S18" s="31"/>
      <c r="T18" s="31"/>
      <c r="U18" s="31"/>
      <c r="V18" s="1" t="s">
        <v>43</v>
      </c>
    </row>
    <row r="19" spans="2:27" s="25" customFormat="1" x14ac:dyDescent="0.25">
      <c r="B19" s="28"/>
      <c r="C19" s="29"/>
      <c r="D19" s="29"/>
      <c r="E19" s="29"/>
      <c r="H19" s="105">
        <v>2</v>
      </c>
      <c r="I19" s="106"/>
      <c r="J19" s="107" t="s">
        <v>66</v>
      </c>
      <c r="K19" s="108"/>
      <c r="L19" s="2" t="s">
        <v>67</v>
      </c>
      <c r="M19" s="2" t="s">
        <v>68</v>
      </c>
      <c r="N19" s="2" t="s">
        <v>68</v>
      </c>
      <c r="O19" s="32"/>
      <c r="P19" s="32"/>
      <c r="Q19" s="32"/>
      <c r="R19" s="32"/>
      <c r="S19" s="32"/>
      <c r="T19" s="32"/>
      <c r="U19" s="32"/>
      <c r="V19" s="170">
        <v>42369</v>
      </c>
    </row>
    <row r="20" spans="2:27" s="33" customFormat="1" ht="11.4" x14ac:dyDescent="0.2">
      <c r="B20" s="30"/>
      <c r="C20" s="29"/>
      <c r="D20" s="29"/>
      <c r="E20" s="29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</row>
    <row r="21" spans="2:27" s="33" customFormat="1" ht="15.6" x14ac:dyDescent="0.3">
      <c r="B21" s="92" t="s">
        <v>38</v>
      </c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2"/>
      <c r="O21" s="92"/>
      <c r="P21" s="92"/>
      <c r="Q21" s="92"/>
      <c r="R21" s="92"/>
      <c r="S21" s="92"/>
      <c r="T21" s="92"/>
      <c r="U21" s="92"/>
      <c r="V21" s="92"/>
    </row>
    <row r="22" spans="2:27" s="33" customFormat="1" ht="15.6" x14ac:dyDescent="0.3">
      <c r="B22" s="92" t="s">
        <v>69</v>
      </c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</row>
    <row r="23" spans="2:27" s="29" customFormat="1" ht="11.4" x14ac:dyDescent="0.2">
      <c r="B23" s="93" t="s">
        <v>70</v>
      </c>
      <c r="C23" s="93"/>
      <c r="D23" s="93"/>
      <c r="E23" s="93"/>
      <c r="F23" s="93"/>
      <c r="G23" s="93"/>
      <c r="H23" s="93"/>
      <c r="I23" s="93"/>
      <c r="J23" s="93"/>
      <c r="K23" s="93"/>
      <c r="L23" s="93"/>
      <c r="M23" s="93"/>
      <c r="N23" s="93"/>
      <c r="O23" s="93"/>
      <c r="P23" s="93"/>
      <c r="Q23" s="93"/>
      <c r="R23" s="93"/>
      <c r="S23" s="93"/>
      <c r="T23" s="93"/>
      <c r="U23" s="93"/>
      <c r="V23" s="93"/>
    </row>
    <row r="24" spans="2:27" s="34" customFormat="1" ht="11.4" x14ac:dyDescent="0.2">
      <c r="B24" s="88" t="s">
        <v>4</v>
      </c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</row>
    <row r="25" spans="2:27" s="34" customFormat="1" ht="11.4" x14ac:dyDescent="0.2"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</row>
    <row r="26" spans="2:27" s="29" customFormat="1" ht="11.4" x14ac:dyDescent="0.2">
      <c r="B26" s="25"/>
      <c r="C26" s="25"/>
      <c r="D26" s="25"/>
      <c r="E26" s="25"/>
      <c r="F26" s="25"/>
      <c r="G26" s="25"/>
      <c r="H26" s="89" t="s">
        <v>20</v>
      </c>
      <c r="I26" s="90"/>
      <c r="J26" s="91"/>
      <c r="K26" s="89" t="s">
        <v>21</v>
      </c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1"/>
    </row>
    <row r="27" spans="2:27" s="29" customFormat="1" ht="12" x14ac:dyDescent="0.25">
      <c r="B27" s="25"/>
      <c r="C27" s="25"/>
      <c r="D27" s="25"/>
      <c r="E27" s="28" t="s">
        <v>5</v>
      </c>
      <c r="F27" s="25"/>
      <c r="G27" s="25"/>
      <c r="H27" s="84">
        <f>215.75/1000</f>
        <v>0.21575</v>
      </c>
      <c r="I27" s="85"/>
      <c r="J27" s="35" t="s">
        <v>6</v>
      </c>
      <c r="K27" s="86">
        <f>1852.59/1000</f>
        <v>1.85259</v>
      </c>
      <c r="L27" s="87"/>
      <c r="M27" s="36"/>
      <c r="N27" s="36"/>
      <c r="O27" s="36"/>
      <c r="P27" s="36"/>
      <c r="Q27" s="36"/>
      <c r="R27" s="36"/>
      <c r="S27" s="36"/>
      <c r="T27" s="36"/>
      <c r="U27" s="36"/>
      <c r="V27" s="35" t="s">
        <v>6</v>
      </c>
    </row>
    <row r="28" spans="2:27" s="29" customFormat="1" ht="12" x14ac:dyDescent="0.25">
      <c r="B28" s="25"/>
      <c r="C28" s="25"/>
      <c r="D28" s="25"/>
      <c r="E28" s="37" t="s">
        <v>35</v>
      </c>
      <c r="F28" s="25"/>
      <c r="G28" s="38"/>
      <c r="H28" s="84">
        <f>0/1000</f>
        <v>0</v>
      </c>
      <c r="I28" s="85"/>
      <c r="J28" s="35" t="s">
        <v>6</v>
      </c>
      <c r="K28" s="86">
        <f>0/1000</f>
        <v>0</v>
      </c>
      <c r="L28" s="87"/>
      <c r="M28" s="36"/>
      <c r="N28" s="36"/>
      <c r="O28" s="36"/>
      <c r="P28" s="36"/>
      <c r="Q28" s="36"/>
      <c r="R28" s="36"/>
      <c r="S28" s="36"/>
      <c r="T28" s="36"/>
      <c r="U28" s="36"/>
      <c r="V28" s="35" t="s">
        <v>6</v>
      </c>
    </row>
    <row r="29" spans="2:27" s="29" customFormat="1" ht="12" x14ac:dyDescent="0.25">
      <c r="B29" s="25"/>
      <c r="C29" s="25"/>
      <c r="D29" s="25"/>
      <c r="E29" s="37" t="s">
        <v>36</v>
      </c>
      <c r="F29" s="25"/>
      <c r="G29" s="38"/>
      <c r="H29" s="84">
        <f>0/1000</f>
        <v>0</v>
      </c>
      <c r="I29" s="85"/>
      <c r="J29" s="35" t="s">
        <v>6</v>
      </c>
      <c r="K29" s="86">
        <f>0/1000</f>
        <v>0</v>
      </c>
      <c r="L29" s="87"/>
      <c r="M29" s="36"/>
      <c r="N29" s="36"/>
      <c r="O29" s="36"/>
      <c r="P29" s="36"/>
      <c r="Q29" s="36"/>
      <c r="R29" s="36"/>
      <c r="S29" s="36"/>
      <c r="T29" s="36"/>
      <c r="U29" s="36"/>
      <c r="V29" s="35" t="s">
        <v>6</v>
      </c>
    </row>
    <row r="30" spans="2:27" s="39" customFormat="1" x14ac:dyDescent="0.25">
      <c r="B30" s="25"/>
      <c r="C30" s="25"/>
      <c r="D30" s="25"/>
      <c r="E30" s="28" t="s">
        <v>7</v>
      </c>
      <c r="F30" s="25"/>
      <c r="G30" s="25"/>
      <c r="H30" s="84">
        <f>(W14+W15)/1000</f>
        <v>5.1599999999999997E-3</v>
      </c>
      <c r="I30" s="85"/>
      <c r="J30" s="35" t="s">
        <v>8</v>
      </c>
      <c r="K30" s="86">
        <f>(X14+X15)/1000</f>
        <v>5.1599999999999997E-3</v>
      </c>
      <c r="L30" s="87"/>
      <c r="M30" s="36"/>
      <c r="N30" s="36"/>
      <c r="O30" s="36"/>
      <c r="P30" s="36"/>
      <c r="Q30" s="36"/>
      <c r="R30" s="36"/>
      <c r="S30" s="36"/>
      <c r="T30" s="36"/>
      <c r="U30" s="36"/>
      <c r="V30" s="35" t="s">
        <v>8</v>
      </c>
      <c r="Y30" s="71">
        <v>56</v>
      </c>
      <c r="Z30" s="71">
        <v>45</v>
      </c>
      <c r="AA30" s="71">
        <v>38</v>
      </c>
    </row>
    <row r="31" spans="2:27" x14ac:dyDescent="0.25">
      <c r="B31" s="25"/>
      <c r="C31" s="25"/>
      <c r="D31" s="25"/>
      <c r="E31" s="28" t="s">
        <v>9</v>
      </c>
      <c r="F31" s="25"/>
      <c r="G31" s="25"/>
      <c r="H31" s="84">
        <f>56/1000</f>
        <v>5.6000000000000001E-2</v>
      </c>
      <c r="I31" s="85"/>
      <c r="J31" s="35" t="s">
        <v>6</v>
      </c>
      <c r="K31" s="86">
        <f>665/1000</f>
        <v>0.66500000000000004</v>
      </c>
      <c r="L31" s="87"/>
      <c r="M31" s="36"/>
      <c r="N31" s="36"/>
      <c r="O31" s="36"/>
      <c r="P31" s="36"/>
      <c r="Q31" s="36"/>
      <c r="R31" s="36"/>
      <c r="S31" s="36"/>
      <c r="T31" s="36"/>
      <c r="U31" s="36"/>
      <c r="V31" s="35" t="s">
        <v>6</v>
      </c>
      <c r="Y31" s="72">
        <v>665</v>
      </c>
      <c r="Z31" s="72">
        <v>452</v>
      </c>
      <c r="AA31" s="72">
        <v>358</v>
      </c>
    </row>
    <row r="32" spans="2:27" x14ac:dyDescent="0.25">
      <c r="B32" s="25"/>
      <c r="C32" s="25"/>
      <c r="D32" s="25"/>
      <c r="E32" s="25"/>
      <c r="F32" s="25"/>
      <c r="G32" s="29"/>
      <c r="H32" s="40"/>
      <c r="I32" s="40"/>
      <c r="J32" s="41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1"/>
    </row>
    <row r="33" spans="1:22" x14ac:dyDescent="0.25">
      <c r="B33" s="25"/>
      <c r="C33" s="29"/>
      <c r="D33" s="29"/>
      <c r="E33" s="29"/>
      <c r="F33" s="25"/>
      <c r="G33" s="38"/>
      <c r="H33" s="43"/>
      <c r="I33" s="43"/>
      <c r="J33" s="44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4"/>
    </row>
    <row r="34" spans="1:22" x14ac:dyDescent="0.25">
      <c r="B34" s="28" t="str">
        <f>"Составлена в базисных ценах на 01.2000 г. и текущих ценах на " &amp; IF(LEN(M34)&gt;3,MID(M34,4,LEN(M34)),M34)</f>
        <v xml:space="preserve">Составлена в базисных ценах на 01.2000 г. и текущих ценах на </v>
      </c>
      <c r="C34" s="25"/>
      <c r="D34" s="25"/>
      <c r="E34" s="25" t="s">
        <v>149</v>
      </c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</row>
    <row r="35" spans="1:22" ht="13.8" thickBot="1" x14ac:dyDescent="0.3">
      <c r="B35" s="4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</row>
    <row r="36" spans="1:22" ht="13.5" customHeight="1" thickBot="1" x14ac:dyDescent="0.3">
      <c r="A36" s="94" t="s">
        <v>61</v>
      </c>
      <c r="B36" s="95"/>
      <c r="C36" s="76" t="s">
        <v>11</v>
      </c>
      <c r="D36" s="76" t="s">
        <v>12</v>
      </c>
      <c r="E36" s="79" t="s">
        <v>13</v>
      </c>
      <c r="F36" s="80"/>
      <c r="G36" s="81"/>
      <c r="H36" s="79" t="s">
        <v>14</v>
      </c>
      <c r="I36" s="80"/>
      <c r="J36" s="81"/>
      <c r="K36" s="79" t="s">
        <v>15</v>
      </c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1"/>
    </row>
    <row r="37" spans="1:22" ht="18.75" customHeight="1" thickBot="1" x14ac:dyDescent="0.3">
      <c r="A37" s="76" t="s">
        <v>62</v>
      </c>
      <c r="B37" s="96" t="s">
        <v>63</v>
      </c>
      <c r="C37" s="77"/>
      <c r="D37" s="77"/>
      <c r="E37" s="82" t="s">
        <v>2</v>
      </c>
      <c r="F37" s="47" t="s">
        <v>16</v>
      </c>
      <c r="G37" s="47" t="s">
        <v>17</v>
      </c>
      <c r="H37" s="82" t="s">
        <v>2</v>
      </c>
      <c r="I37" s="47" t="s">
        <v>16</v>
      </c>
      <c r="J37" s="47" t="s">
        <v>17</v>
      </c>
      <c r="K37" s="82" t="s">
        <v>2</v>
      </c>
      <c r="L37" s="47" t="s">
        <v>16</v>
      </c>
      <c r="M37" s="47"/>
      <c r="N37" s="47"/>
      <c r="O37" s="47"/>
      <c r="P37" s="47"/>
      <c r="Q37" s="47"/>
      <c r="R37" s="47"/>
      <c r="S37" s="47"/>
      <c r="T37" s="47"/>
      <c r="U37" s="47"/>
      <c r="V37" s="47" t="s">
        <v>17</v>
      </c>
    </row>
    <row r="38" spans="1:22" ht="18.75" customHeight="1" thickBot="1" x14ac:dyDescent="0.3">
      <c r="A38" s="78"/>
      <c r="B38" s="97"/>
      <c r="C38" s="78"/>
      <c r="D38" s="78"/>
      <c r="E38" s="83"/>
      <c r="F38" s="47" t="s">
        <v>18</v>
      </c>
      <c r="G38" s="47" t="s">
        <v>19</v>
      </c>
      <c r="H38" s="83"/>
      <c r="I38" s="47" t="s">
        <v>18</v>
      </c>
      <c r="J38" s="47" t="s">
        <v>19</v>
      </c>
      <c r="K38" s="83"/>
      <c r="L38" s="47" t="s">
        <v>18</v>
      </c>
      <c r="M38" s="47"/>
      <c r="N38" s="47"/>
      <c r="O38" s="47"/>
      <c r="P38" s="47"/>
      <c r="Q38" s="47"/>
      <c r="R38" s="47"/>
      <c r="S38" s="47"/>
      <c r="T38" s="47"/>
      <c r="U38" s="47"/>
      <c r="V38" s="47" t="s">
        <v>19</v>
      </c>
    </row>
    <row r="39" spans="1:22" x14ac:dyDescent="0.25">
      <c r="A39" s="124">
        <v>1</v>
      </c>
      <c r="B39" s="125">
        <v>2</v>
      </c>
      <c r="C39" s="126">
        <v>3</v>
      </c>
      <c r="D39" s="126">
        <v>4</v>
      </c>
      <c r="E39" s="127">
        <v>5</v>
      </c>
      <c r="F39" s="127">
        <v>6</v>
      </c>
      <c r="G39" s="127">
        <v>7</v>
      </c>
      <c r="H39" s="127">
        <v>8</v>
      </c>
      <c r="I39" s="127">
        <v>9</v>
      </c>
      <c r="J39" s="127">
        <v>10</v>
      </c>
      <c r="K39" s="127">
        <v>11</v>
      </c>
      <c r="L39" s="127">
        <v>12</v>
      </c>
      <c r="M39" s="127"/>
      <c r="N39" s="127"/>
      <c r="O39" s="127"/>
      <c r="P39" s="127"/>
      <c r="Q39" s="127"/>
      <c r="R39" s="127"/>
      <c r="S39" s="127"/>
      <c r="T39" s="127"/>
      <c r="U39" s="127"/>
      <c r="V39" s="127">
        <v>13</v>
      </c>
    </row>
    <row r="40" spans="1:22" ht="19.350000000000001" customHeight="1" x14ac:dyDescent="0.25">
      <c r="A40" s="128" t="s">
        <v>73</v>
      </c>
      <c r="B40" s="129"/>
      <c r="C40" s="129"/>
      <c r="D40" s="129"/>
      <c r="E40" s="129"/>
      <c r="F40" s="129"/>
      <c r="G40" s="129"/>
      <c r="H40" s="129"/>
      <c r="I40" s="129"/>
      <c r="J40" s="129"/>
      <c r="K40" s="129"/>
      <c r="L40" s="129"/>
      <c r="M40" s="129"/>
      <c r="N40" s="129"/>
      <c r="O40" s="129"/>
      <c r="P40" s="129"/>
      <c r="Q40" s="129"/>
      <c r="R40" s="129"/>
      <c r="S40" s="129"/>
      <c r="T40" s="129"/>
      <c r="U40" s="129"/>
      <c r="V40" s="129"/>
    </row>
    <row r="41" spans="1:22" ht="18.45" customHeight="1" x14ac:dyDescent="0.25">
      <c r="A41" s="130" t="s">
        <v>74</v>
      </c>
      <c r="B41" s="131"/>
      <c r="C41" s="131"/>
      <c r="D41" s="131"/>
      <c r="E41" s="131"/>
      <c r="F41" s="131"/>
      <c r="G41" s="131"/>
      <c r="H41" s="131"/>
      <c r="I41" s="131"/>
      <c r="J41" s="131"/>
      <c r="K41" s="131"/>
      <c r="L41" s="131"/>
      <c r="M41" s="131"/>
      <c r="N41" s="131"/>
      <c r="O41" s="131"/>
      <c r="P41" s="131"/>
      <c r="Q41" s="131"/>
      <c r="R41" s="131"/>
      <c r="S41" s="131"/>
      <c r="T41" s="131"/>
      <c r="U41" s="131"/>
      <c r="V41" s="131"/>
    </row>
    <row r="42" spans="1:22" ht="68.400000000000006" x14ac:dyDescent="0.25">
      <c r="A42" s="132">
        <v>1</v>
      </c>
      <c r="B42" s="133">
        <v>23</v>
      </c>
      <c r="C42" s="134" t="s">
        <v>75</v>
      </c>
      <c r="D42" s="135" t="s">
        <v>76</v>
      </c>
      <c r="E42" s="136">
        <v>2948.79</v>
      </c>
      <c r="F42" s="137" t="s">
        <v>77</v>
      </c>
      <c r="G42" s="136" t="s">
        <v>78</v>
      </c>
      <c r="H42" s="136" t="s">
        <v>79</v>
      </c>
      <c r="I42" s="136" t="s">
        <v>80</v>
      </c>
      <c r="J42" s="136" t="s">
        <v>81</v>
      </c>
      <c r="K42" s="136" t="s">
        <v>82</v>
      </c>
      <c r="L42" s="137" t="s">
        <v>83</v>
      </c>
      <c r="M42" s="137"/>
      <c r="N42" s="137" t="s">
        <v>84</v>
      </c>
      <c r="O42" s="137"/>
      <c r="P42" s="137"/>
      <c r="Q42" s="137"/>
      <c r="R42" s="137"/>
      <c r="S42" s="137"/>
      <c r="T42" s="137"/>
      <c r="U42" s="137"/>
      <c r="V42" s="137" t="s">
        <v>85</v>
      </c>
    </row>
    <row r="43" spans="1:22" ht="68.400000000000006" x14ac:dyDescent="0.25">
      <c r="A43" s="138">
        <v>2</v>
      </c>
      <c r="B43" s="139">
        <v>24</v>
      </c>
      <c r="C43" s="140" t="s">
        <v>86</v>
      </c>
      <c r="D43" s="141" t="s">
        <v>87</v>
      </c>
      <c r="E43" s="142">
        <v>1965.31</v>
      </c>
      <c r="F43" s="143">
        <v>1965.31</v>
      </c>
      <c r="G43" s="142"/>
      <c r="H43" s="142" t="s">
        <v>88</v>
      </c>
      <c r="I43" s="142">
        <v>1</v>
      </c>
      <c r="J43" s="142"/>
      <c r="K43" s="142" t="s">
        <v>89</v>
      </c>
      <c r="L43" s="143">
        <v>14</v>
      </c>
      <c r="M43" s="143"/>
      <c r="N43" s="143" t="s">
        <v>84</v>
      </c>
      <c r="O43" s="143"/>
      <c r="P43" s="143"/>
      <c r="Q43" s="143"/>
      <c r="R43" s="143"/>
      <c r="S43" s="143"/>
      <c r="T43" s="143"/>
      <c r="U43" s="143"/>
      <c r="V43" s="143"/>
    </row>
    <row r="44" spans="1:22" ht="34.200000000000003" x14ac:dyDescent="0.25">
      <c r="A44" s="144" t="s">
        <v>90</v>
      </c>
      <c r="B44" s="145"/>
      <c r="C44" s="145"/>
      <c r="D44" s="145"/>
      <c r="E44" s="145"/>
      <c r="F44" s="145"/>
      <c r="G44" s="145"/>
      <c r="H44" s="146">
        <v>119</v>
      </c>
      <c r="I44" s="146" t="s">
        <v>91</v>
      </c>
      <c r="J44" s="146" t="s">
        <v>81</v>
      </c>
      <c r="K44" s="146">
        <v>965</v>
      </c>
      <c r="L44" s="146" t="s">
        <v>92</v>
      </c>
      <c r="M44" s="146"/>
      <c r="N44" s="146"/>
      <c r="O44" s="146"/>
      <c r="P44" s="146"/>
      <c r="Q44" s="146"/>
      <c r="R44" s="146"/>
      <c r="S44" s="146"/>
      <c r="T44" s="146"/>
      <c r="U44" s="146"/>
      <c r="V44" s="146" t="s">
        <v>85</v>
      </c>
    </row>
    <row r="45" spans="1:22" x14ac:dyDescent="0.25">
      <c r="A45" s="144" t="s">
        <v>93</v>
      </c>
      <c r="B45" s="145"/>
      <c r="C45" s="145"/>
      <c r="D45" s="145"/>
      <c r="E45" s="145"/>
      <c r="F45" s="145"/>
      <c r="G45" s="145"/>
      <c r="H45" s="146"/>
      <c r="I45" s="146"/>
      <c r="J45" s="146"/>
      <c r="K45" s="146"/>
      <c r="L45" s="146"/>
      <c r="M45" s="146"/>
      <c r="N45" s="146"/>
      <c r="O45" s="146"/>
      <c r="P45" s="146"/>
      <c r="Q45" s="146"/>
      <c r="R45" s="146"/>
      <c r="S45" s="146"/>
      <c r="T45" s="146"/>
      <c r="U45" s="146"/>
      <c r="V45" s="146"/>
    </row>
    <row r="46" spans="1:22" x14ac:dyDescent="0.25">
      <c r="A46" s="144" t="s">
        <v>94</v>
      </c>
      <c r="B46" s="145"/>
      <c r="C46" s="145"/>
      <c r="D46" s="145"/>
      <c r="E46" s="145"/>
      <c r="F46" s="145"/>
      <c r="G46" s="145"/>
      <c r="H46" s="146">
        <v>56</v>
      </c>
      <c r="I46" s="146"/>
      <c r="J46" s="146"/>
      <c r="K46" s="146">
        <v>665</v>
      </c>
      <c r="L46" s="146"/>
      <c r="M46" s="146"/>
      <c r="N46" s="146"/>
      <c r="O46" s="146"/>
      <c r="P46" s="146"/>
      <c r="Q46" s="146"/>
      <c r="R46" s="146"/>
      <c r="S46" s="146"/>
      <c r="T46" s="146"/>
      <c r="U46" s="146"/>
      <c r="V46" s="146"/>
    </row>
    <row r="47" spans="1:22" x14ac:dyDescent="0.25">
      <c r="A47" s="144" t="s">
        <v>95</v>
      </c>
      <c r="B47" s="145"/>
      <c r="C47" s="145"/>
      <c r="D47" s="145"/>
      <c r="E47" s="145"/>
      <c r="F47" s="145"/>
      <c r="G47" s="145"/>
      <c r="H47" s="146">
        <v>60</v>
      </c>
      <c r="I47" s="146"/>
      <c r="J47" s="146"/>
      <c r="K47" s="146">
        <v>285</v>
      </c>
      <c r="L47" s="146"/>
      <c r="M47" s="146"/>
      <c r="N47" s="146"/>
      <c r="O47" s="146"/>
      <c r="P47" s="146"/>
      <c r="Q47" s="146"/>
      <c r="R47" s="146"/>
      <c r="S47" s="146"/>
      <c r="T47" s="146"/>
      <c r="U47" s="146"/>
      <c r="V47" s="146"/>
    </row>
    <row r="48" spans="1:22" x14ac:dyDescent="0.25">
      <c r="A48" s="144" t="s">
        <v>96</v>
      </c>
      <c r="B48" s="145"/>
      <c r="C48" s="145"/>
      <c r="D48" s="145"/>
      <c r="E48" s="145"/>
      <c r="F48" s="145"/>
      <c r="G48" s="145"/>
      <c r="H48" s="146">
        <v>4</v>
      </c>
      <c r="I48" s="146"/>
      <c r="J48" s="146"/>
      <c r="K48" s="146">
        <v>23</v>
      </c>
      <c r="L48" s="146"/>
      <c r="M48" s="146"/>
      <c r="N48" s="146"/>
      <c r="O48" s="146"/>
      <c r="P48" s="146"/>
      <c r="Q48" s="146"/>
      <c r="R48" s="146"/>
      <c r="S48" s="146"/>
      <c r="T48" s="146"/>
      <c r="U48" s="146"/>
      <c r="V48" s="146"/>
    </row>
    <row r="49" spans="1:22" x14ac:dyDescent="0.25">
      <c r="A49" s="147" t="s">
        <v>97</v>
      </c>
      <c r="B49" s="148"/>
      <c r="C49" s="148"/>
      <c r="D49" s="148"/>
      <c r="E49" s="148"/>
      <c r="F49" s="148"/>
      <c r="G49" s="148"/>
      <c r="H49" s="149">
        <v>45</v>
      </c>
      <c r="I49" s="149"/>
      <c r="J49" s="149"/>
      <c r="K49" s="149">
        <v>452</v>
      </c>
      <c r="L49" s="149"/>
      <c r="M49" s="149"/>
      <c r="N49" s="149"/>
      <c r="O49" s="149"/>
      <c r="P49" s="149"/>
      <c r="Q49" s="149"/>
      <c r="R49" s="149"/>
      <c r="S49" s="149"/>
      <c r="T49" s="149"/>
      <c r="U49" s="149"/>
      <c r="V49" s="149"/>
    </row>
    <row r="50" spans="1:22" x14ac:dyDescent="0.25">
      <c r="A50" s="147" t="s">
        <v>98</v>
      </c>
      <c r="B50" s="148"/>
      <c r="C50" s="148"/>
      <c r="D50" s="148"/>
      <c r="E50" s="148"/>
      <c r="F50" s="148"/>
      <c r="G50" s="148"/>
      <c r="H50" s="149">
        <v>38</v>
      </c>
      <c r="I50" s="149"/>
      <c r="J50" s="149"/>
      <c r="K50" s="149">
        <v>358</v>
      </c>
      <c r="L50" s="149"/>
      <c r="M50" s="149"/>
      <c r="N50" s="149"/>
      <c r="O50" s="149"/>
      <c r="P50" s="149"/>
      <c r="Q50" s="149"/>
      <c r="R50" s="149"/>
      <c r="S50" s="149"/>
      <c r="T50" s="149"/>
      <c r="U50" s="149"/>
      <c r="V50" s="149"/>
    </row>
    <row r="51" spans="1:22" x14ac:dyDescent="0.25">
      <c r="A51" s="147" t="s">
        <v>99</v>
      </c>
      <c r="B51" s="148"/>
      <c r="C51" s="148"/>
      <c r="D51" s="148"/>
      <c r="E51" s="148"/>
      <c r="F51" s="148"/>
      <c r="G51" s="148"/>
      <c r="H51" s="149"/>
      <c r="I51" s="149"/>
      <c r="J51" s="149"/>
      <c r="K51" s="149"/>
      <c r="L51" s="149"/>
      <c r="M51" s="149"/>
      <c r="N51" s="149"/>
      <c r="O51" s="149"/>
      <c r="P51" s="149"/>
      <c r="Q51" s="149"/>
      <c r="R51" s="149"/>
      <c r="S51" s="149"/>
      <c r="T51" s="149"/>
      <c r="U51" s="149"/>
      <c r="V51" s="149"/>
    </row>
    <row r="52" spans="1:22" hidden="1" x14ac:dyDescent="0.25">
      <c r="A52" s="144" t="s">
        <v>100</v>
      </c>
      <c r="B52" s="145"/>
      <c r="C52" s="145"/>
      <c r="D52" s="145"/>
      <c r="E52" s="145"/>
      <c r="F52" s="145"/>
      <c r="G52" s="145"/>
      <c r="H52" s="146">
        <v>199</v>
      </c>
      <c r="I52" s="146"/>
      <c r="J52" s="146"/>
      <c r="K52" s="146">
        <v>1746</v>
      </c>
      <c r="L52" s="146"/>
      <c r="M52" s="146"/>
      <c r="N52" s="146"/>
      <c r="O52" s="146"/>
      <c r="P52" s="146"/>
      <c r="Q52" s="146"/>
      <c r="R52" s="146"/>
      <c r="S52" s="146"/>
      <c r="T52" s="146"/>
      <c r="U52" s="146"/>
      <c r="V52" s="146"/>
    </row>
    <row r="53" spans="1:22" hidden="1" x14ac:dyDescent="0.25">
      <c r="A53" s="144" t="s">
        <v>101</v>
      </c>
      <c r="B53" s="145"/>
      <c r="C53" s="145"/>
      <c r="D53" s="145"/>
      <c r="E53" s="145"/>
      <c r="F53" s="145"/>
      <c r="G53" s="145"/>
      <c r="H53" s="146">
        <v>3</v>
      </c>
      <c r="I53" s="146"/>
      <c r="J53" s="146"/>
      <c r="K53" s="146">
        <v>29</v>
      </c>
      <c r="L53" s="146"/>
      <c r="M53" s="146"/>
      <c r="N53" s="146"/>
      <c r="O53" s="146"/>
      <c r="P53" s="146"/>
      <c r="Q53" s="146"/>
      <c r="R53" s="146"/>
      <c r="S53" s="146"/>
      <c r="T53" s="146"/>
      <c r="U53" s="146"/>
      <c r="V53" s="146"/>
    </row>
    <row r="54" spans="1:22" x14ac:dyDescent="0.25">
      <c r="A54" s="144" t="s">
        <v>102</v>
      </c>
      <c r="B54" s="145"/>
      <c r="C54" s="145"/>
      <c r="D54" s="145"/>
      <c r="E54" s="145"/>
      <c r="F54" s="145"/>
      <c r="G54" s="145"/>
      <c r="H54" s="146">
        <v>202</v>
      </c>
      <c r="I54" s="146"/>
      <c r="J54" s="146"/>
      <c r="K54" s="146">
        <v>1775</v>
      </c>
      <c r="L54" s="146"/>
      <c r="M54" s="146"/>
      <c r="N54" s="146"/>
      <c r="O54" s="146"/>
      <c r="P54" s="146"/>
      <c r="Q54" s="146"/>
      <c r="R54" s="146"/>
      <c r="S54" s="146"/>
      <c r="T54" s="146"/>
      <c r="U54" s="146"/>
      <c r="V54" s="146"/>
    </row>
    <row r="55" spans="1:22" ht="30" customHeight="1" x14ac:dyDescent="0.25">
      <c r="A55" s="144" t="s">
        <v>103</v>
      </c>
      <c r="B55" s="145"/>
      <c r="C55" s="145"/>
      <c r="D55" s="145"/>
      <c r="E55" s="145"/>
      <c r="F55" s="145"/>
      <c r="G55" s="145"/>
      <c r="H55" s="146">
        <v>13.75</v>
      </c>
      <c r="I55" s="146"/>
      <c r="J55" s="146"/>
      <c r="K55" s="146">
        <v>77.59</v>
      </c>
      <c r="L55" s="146"/>
      <c r="M55" s="146"/>
      <c r="N55" s="146"/>
      <c r="O55" s="146"/>
      <c r="P55" s="146"/>
      <c r="Q55" s="146"/>
      <c r="R55" s="146"/>
      <c r="S55" s="146"/>
      <c r="T55" s="146"/>
      <c r="U55" s="146"/>
      <c r="V55" s="146"/>
    </row>
    <row r="56" spans="1:22" x14ac:dyDescent="0.25">
      <c r="A56" s="147" t="s">
        <v>104</v>
      </c>
      <c r="B56" s="148"/>
      <c r="C56" s="148"/>
      <c r="D56" s="148"/>
      <c r="E56" s="148"/>
      <c r="F56" s="148"/>
      <c r="G56" s="148"/>
      <c r="H56" s="149">
        <v>215.75</v>
      </c>
      <c r="I56" s="149"/>
      <c r="J56" s="149"/>
      <c r="K56" s="149">
        <v>1852.59</v>
      </c>
      <c r="L56" s="149"/>
      <c r="M56" s="149"/>
      <c r="N56" s="149"/>
      <c r="O56" s="149"/>
      <c r="P56" s="149"/>
      <c r="Q56" s="149"/>
      <c r="R56" s="149"/>
      <c r="S56" s="149"/>
      <c r="T56" s="149"/>
      <c r="U56" s="149"/>
      <c r="V56" s="149"/>
    </row>
    <row r="57" spans="1:22" x14ac:dyDescent="0.25">
      <c r="A57" s="50"/>
      <c r="B57" s="39"/>
      <c r="C57" s="48"/>
      <c r="D57" s="48"/>
      <c r="E57" s="48"/>
      <c r="F57" s="48"/>
      <c r="G57" s="48"/>
      <c r="H57" s="48"/>
      <c r="I57" s="48"/>
      <c r="J57" s="48"/>
      <c r="K57" s="48"/>
      <c r="L57" s="48"/>
      <c r="M57" s="48"/>
      <c r="N57" s="48"/>
      <c r="O57" s="48"/>
      <c r="P57" s="48"/>
      <c r="Q57" s="48"/>
      <c r="R57" s="48"/>
      <c r="S57" s="48"/>
      <c r="T57" s="48"/>
      <c r="U57" s="48"/>
      <c r="V57" s="48"/>
    </row>
    <row r="58" spans="1:22" x14ac:dyDescent="0.25">
      <c r="A58" s="50"/>
      <c r="B58" s="39"/>
      <c r="C58" s="73" t="s">
        <v>64</v>
      </c>
      <c r="D58" s="48"/>
      <c r="E58" s="48"/>
      <c r="F58" s="48"/>
      <c r="G58" s="48"/>
      <c r="H58" s="74">
        <f>IF(ISBLANK(Y30),"",ROUND(Z30/Y30,2)*100)</f>
        <v>80</v>
      </c>
      <c r="I58" s="48"/>
      <c r="J58" s="48"/>
      <c r="K58" s="74">
        <f>IF(ISBLANK(Y31),"",ROUND(Z31/Y31,2)*100)</f>
        <v>68</v>
      </c>
      <c r="L58" s="48"/>
      <c r="M58" s="48"/>
      <c r="N58" s="48"/>
      <c r="O58" s="48"/>
      <c r="P58" s="48"/>
      <c r="Q58" s="48"/>
      <c r="R58" s="48"/>
      <c r="S58" s="48"/>
      <c r="T58" s="48"/>
      <c r="U58" s="48"/>
      <c r="V58" s="48"/>
    </row>
    <row r="59" spans="1:22" x14ac:dyDescent="0.25">
      <c r="A59" s="50"/>
      <c r="B59" s="39"/>
      <c r="C59" s="73" t="s">
        <v>65</v>
      </c>
      <c r="D59" s="48"/>
      <c r="E59" s="48"/>
      <c r="F59" s="48"/>
      <c r="G59" s="48"/>
      <c r="H59" s="45">
        <f>IF(ISBLANK(Y30),"",ROUND(AA30/Y30,2)*100)</f>
        <v>68</v>
      </c>
      <c r="I59" s="48"/>
      <c r="J59" s="48"/>
      <c r="K59" s="45">
        <f>IF(ISBLANK(Y31),"",ROUND(AA31/Y31,2)*100)</f>
        <v>54</v>
      </c>
      <c r="L59" s="48"/>
      <c r="M59" s="48"/>
      <c r="N59" s="48"/>
      <c r="O59" s="48"/>
      <c r="P59" s="48"/>
      <c r="Q59" s="48"/>
      <c r="R59" s="48"/>
      <c r="S59" s="48"/>
      <c r="T59" s="48"/>
      <c r="U59" s="48"/>
      <c r="V59" s="48"/>
    </row>
    <row r="60" spans="1:22" x14ac:dyDescent="0.25">
      <c r="A60" s="28"/>
      <c r="B60" s="28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</row>
    <row r="61" spans="1:22" x14ac:dyDescent="0.25">
      <c r="B61" s="75" t="s">
        <v>71</v>
      </c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</row>
    <row r="62" spans="1:22" x14ac:dyDescent="0.25">
      <c r="B62" s="39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</row>
    <row r="63" spans="1:22" x14ac:dyDescent="0.25">
      <c r="B63" s="75" t="s">
        <v>72</v>
      </c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29"/>
      <c r="S63" s="29"/>
      <c r="T63" s="29"/>
      <c r="U63" s="29"/>
      <c r="V63" s="29"/>
    </row>
    <row r="64" spans="1:22" x14ac:dyDescent="0.25">
      <c r="B64" s="46"/>
      <c r="C64" s="39"/>
      <c r="D64" s="39"/>
      <c r="E64" s="39"/>
      <c r="F64" s="39"/>
      <c r="G64" s="39"/>
      <c r="H64" s="39"/>
      <c r="I64" s="39"/>
      <c r="J64" s="39"/>
      <c r="K64" s="39"/>
      <c r="L64" s="39"/>
      <c r="M64" s="39"/>
      <c r="N64" s="39"/>
      <c r="O64" s="39"/>
      <c r="P64" s="39"/>
      <c r="Q64" s="39"/>
      <c r="R64" s="39"/>
      <c r="S64" s="39"/>
      <c r="T64" s="39"/>
      <c r="U64" s="39"/>
      <c r="V64" s="39"/>
    </row>
    <row r="66" spans="3:7" x14ac:dyDescent="0.25">
      <c r="C66" s="49"/>
      <c r="D66" s="49"/>
      <c r="E66" s="49"/>
      <c r="F66" s="49"/>
      <c r="G66" s="49"/>
    </row>
    <row r="67" spans="3:7" x14ac:dyDescent="0.25">
      <c r="C67" s="49"/>
      <c r="D67" s="49"/>
      <c r="E67" s="49"/>
      <c r="F67" s="49"/>
      <c r="G67" s="49"/>
    </row>
    <row r="68" spans="3:7" x14ac:dyDescent="0.25">
      <c r="C68" s="49"/>
      <c r="D68" s="49"/>
      <c r="E68" s="49"/>
      <c r="F68" s="49"/>
      <c r="G68" s="49"/>
    </row>
    <row r="69" spans="3:7" x14ac:dyDescent="0.25">
      <c r="C69" s="49"/>
      <c r="D69" s="49"/>
      <c r="E69" s="49"/>
      <c r="F69" s="49"/>
      <c r="G69" s="49"/>
    </row>
    <row r="70" spans="3:7" x14ac:dyDescent="0.25">
      <c r="C70" s="49"/>
      <c r="D70" s="49"/>
      <c r="E70" s="49"/>
      <c r="F70" s="49"/>
      <c r="G70" s="49"/>
    </row>
    <row r="71" spans="3:7" x14ac:dyDescent="0.25">
      <c r="C71" s="49"/>
      <c r="D71" s="49"/>
      <c r="E71" s="49"/>
      <c r="F71" s="49"/>
      <c r="G71" s="49"/>
    </row>
    <row r="72" spans="3:7" x14ac:dyDescent="0.25">
      <c r="C72" s="49"/>
      <c r="D72" s="49"/>
      <c r="E72" s="49"/>
      <c r="F72" s="49"/>
      <c r="G72" s="49"/>
    </row>
    <row r="73" spans="3:7" x14ac:dyDescent="0.25">
      <c r="C73" s="49"/>
      <c r="D73" s="49"/>
      <c r="E73" s="49"/>
      <c r="F73" s="49"/>
      <c r="G73" s="49"/>
    </row>
    <row r="74" spans="3:7" x14ac:dyDescent="0.25">
      <c r="C74" s="49"/>
      <c r="D74" s="49"/>
      <c r="E74" s="49"/>
      <c r="F74" s="49"/>
      <c r="G74" s="49"/>
    </row>
    <row r="75" spans="3:7" x14ac:dyDescent="0.25">
      <c r="C75" s="49"/>
      <c r="D75" s="49"/>
      <c r="E75" s="49"/>
      <c r="F75" s="49"/>
      <c r="G75" s="49"/>
    </row>
    <row r="76" spans="3:7" x14ac:dyDescent="0.25">
      <c r="C76" s="49"/>
      <c r="D76" s="49"/>
      <c r="E76" s="49"/>
      <c r="F76" s="49"/>
      <c r="G76" s="49"/>
    </row>
    <row r="77" spans="3:7" x14ac:dyDescent="0.25">
      <c r="C77" s="49"/>
      <c r="D77" s="49"/>
      <c r="E77" s="49"/>
      <c r="F77" s="49"/>
      <c r="G77" s="49"/>
    </row>
  </sheetData>
  <mergeCells count="47">
    <mergeCell ref="A54:G54"/>
    <mergeCell ref="A55:G55"/>
    <mergeCell ref="A56:G56"/>
    <mergeCell ref="A48:G48"/>
    <mergeCell ref="A49:G49"/>
    <mergeCell ref="A50:G50"/>
    <mergeCell ref="A51:G51"/>
    <mergeCell ref="A52:G52"/>
    <mergeCell ref="A53:G53"/>
    <mergeCell ref="A40:V40"/>
    <mergeCell ref="A41:V41"/>
    <mergeCell ref="A44:G44"/>
    <mergeCell ref="A45:G45"/>
    <mergeCell ref="A46:G46"/>
    <mergeCell ref="A47:G47"/>
    <mergeCell ref="A36:B36"/>
    <mergeCell ref="B37:B38"/>
    <mergeCell ref="A37:A38"/>
    <mergeCell ref="H17:I18"/>
    <mergeCell ref="J17:K18"/>
    <mergeCell ref="L17:V17"/>
    <mergeCell ref="H19:I19"/>
    <mergeCell ref="J19:K19"/>
    <mergeCell ref="H31:I31"/>
    <mergeCell ref="K31:L31"/>
    <mergeCell ref="B21:V21"/>
    <mergeCell ref="B22:V22"/>
    <mergeCell ref="B23:V23"/>
    <mergeCell ref="K37:K38"/>
    <mergeCell ref="H36:J36"/>
    <mergeCell ref="H26:J26"/>
    <mergeCell ref="H30:I30"/>
    <mergeCell ref="K27:L27"/>
    <mergeCell ref="K30:L30"/>
    <mergeCell ref="H28:I28"/>
    <mergeCell ref="H29:I29"/>
    <mergeCell ref="K28:L28"/>
    <mergeCell ref="K29:L29"/>
    <mergeCell ref="B24:V24"/>
    <mergeCell ref="K26:V26"/>
    <mergeCell ref="H27:I27"/>
    <mergeCell ref="C36:C38"/>
    <mergeCell ref="D36:D38"/>
    <mergeCell ref="E36:G36"/>
    <mergeCell ref="E37:E38"/>
    <mergeCell ref="K36:V36"/>
    <mergeCell ref="H37:H38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85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489" r:id="rId4" name="Button 129">
              <controlPr defaultSize="0" print="0" autoFill="0" autoPict="0" macro="[0]!Лист1.AddGIR">
                <anchor moveWithCells="1" sizeWithCells="1">
                  <from>
                    <xdr:col>0</xdr:col>
                    <xdr:colOff>251460</xdr:colOff>
                    <xdr:row>29</xdr:row>
                    <xdr:rowOff>45720</xdr:rowOff>
                  </from>
                  <to>
                    <xdr:col>2</xdr:col>
                    <xdr:colOff>891540</xdr:colOff>
                    <xdr:row>31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8">
    <pageSetUpPr fitToPage="1"/>
  </sheetPr>
  <dimension ref="A2:W56"/>
  <sheetViews>
    <sheetView showGridLines="0" topLeftCell="A6" zoomScaleNormal="100" workbookViewId="0">
      <selection activeCell="A27" sqref="A27:A29"/>
    </sheetView>
  </sheetViews>
  <sheetFormatPr defaultColWidth="9.109375" defaultRowHeight="13.2" x14ac:dyDescent="0.25"/>
  <cols>
    <col min="1" max="1" width="6" style="24" customWidth="1"/>
    <col min="2" max="2" width="16" style="24" customWidth="1"/>
    <col min="3" max="3" width="33.5546875" style="24" customWidth="1"/>
    <col min="4" max="6" width="11.5546875" style="24" customWidth="1"/>
    <col min="7" max="7" width="12.6640625" style="24" customWidth="1"/>
    <col min="8" max="10" width="11.5546875" style="24" customWidth="1"/>
    <col min="11" max="11" width="12.6640625" style="24" customWidth="1"/>
    <col min="12" max="12" width="12.6640625" style="24" hidden="1" customWidth="1"/>
    <col min="13" max="13" width="11.33203125" style="24" customWidth="1"/>
    <col min="14" max="14" width="15.33203125" style="24" customWidth="1"/>
    <col min="15" max="16" width="9.109375" style="24" hidden="1" customWidth="1"/>
    <col min="17" max="16384" width="9.109375" style="24"/>
  </cols>
  <sheetData>
    <row r="2" spans="1:23" s="25" customFormat="1" x14ac:dyDescent="0.25">
      <c r="A2" s="30" t="s">
        <v>1</v>
      </c>
      <c r="B2" s="29"/>
      <c r="C2" s="29"/>
      <c r="D2" s="29"/>
      <c r="L2" s="52"/>
    </row>
    <row r="3" spans="1:23" s="25" customFormat="1" x14ac:dyDescent="0.25">
      <c r="A3" s="28"/>
      <c r="B3" s="29"/>
      <c r="C3" s="29"/>
      <c r="D3" s="29"/>
      <c r="L3" s="52"/>
    </row>
    <row r="4" spans="1:23" s="25" customFormat="1" x14ac:dyDescent="0.25">
      <c r="A4" s="30" t="s">
        <v>3</v>
      </c>
      <c r="B4" s="29"/>
      <c r="C4" s="29"/>
      <c r="D4" s="29"/>
      <c r="L4" s="52"/>
    </row>
    <row r="5" spans="1:23" s="25" customFormat="1" ht="13.8" x14ac:dyDescent="0.25">
      <c r="A5" s="123" t="s">
        <v>37</v>
      </c>
      <c r="B5" s="123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53"/>
      <c r="P5" s="53"/>
      <c r="Q5" s="53"/>
      <c r="R5" s="53"/>
      <c r="S5" s="53"/>
      <c r="T5" s="53"/>
      <c r="U5" s="53"/>
      <c r="V5" s="53"/>
      <c r="W5" s="53"/>
    </row>
    <row r="6" spans="1:23" s="25" customFormat="1" ht="11.4" x14ac:dyDescent="0.2">
      <c r="A6" s="93" t="s">
        <v>34</v>
      </c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51"/>
      <c r="P6" s="51"/>
      <c r="Q6" s="51"/>
      <c r="R6" s="51"/>
      <c r="S6" s="51"/>
      <c r="T6" s="51"/>
      <c r="U6" s="51"/>
      <c r="V6" s="51"/>
      <c r="W6" s="51"/>
    </row>
    <row r="7" spans="1:23" s="25" customFormat="1" ht="11.4" x14ac:dyDescent="0.2">
      <c r="A7" s="93" t="s">
        <v>70</v>
      </c>
      <c r="B7" s="93"/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51"/>
      <c r="P7" s="51"/>
      <c r="Q7" s="51"/>
      <c r="R7" s="51"/>
      <c r="S7" s="51"/>
      <c r="T7" s="51"/>
      <c r="U7" s="51"/>
      <c r="V7" s="51"/>
      <c r="W7" s="51"/>
    </row>
    <row r="8" spans="1:23" s="25" customFormat="1" ht="11.4" x14ac:dyDescent="0.2">
      <c r="A8" s="88" t="s">
        <v>4</v>
      </c>
      <c r="B8" s="88"/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30"/>
      <c r="P8" s="30"/>
      <c r="Q8" s="30"/>
      <c r="R8" s="30"/>
      <c r="S8" s="30"/>
      <c r="T8" s="30"/>
      <c r="U8" s="30"/>
      <c r="V8" s="30"/>
      <c r="W8" s="30"/>
    </row>
    <row r="9" spans="1:23" s="25" customFormat="1" x14ac:dyDescent="0.25">
      <c r="L9" s="52"/>
    </row>
    <row r="10" spans="1:23" s="25" customFormat="1" ht="12.75" customHeight="1" x14ac:dyDescent="0.2">
      <c r="G10" s="118" t="s">
        <v>20</v>
      </c>
      <c r="H10" s="119"/>
      <c r="I10" s="119"/>
      <c r="J10" s="118" t="s">
        <v>21</v>
      </c>
      <c r="K10" s="119"/>
      <c r="L10" s="119"/>
      <c r="M10" s="120"/>
      <c r="N10" s="54"/>
      <c r="O10" s="54"/>
      <c r="P10" s="54"/>
      <c r="Q10" s="54"/>
      <c r="R10" s="54"/>
      <c r="S10" s="54"/>
      <c r="T10" s="54"/>
      <c r="U10" s="54"/>
      <c r="V10" s="54"/>
      <c r="W10" s="54"/>
    </row>
    <row r="11" spans="1:23" s="25" customFormat="1" x14ac:dyDescent="0.25">
      <c r="D11" s="28" t="s">
        <v>5</v>
      </c>
      <c r="G11" s="84">
        <f>215.75/1000</f>
        <v>0.21575</v>
      </c>
      <c r="H11" s="85"/>
      <c r="I11" s="55" t="s">
        <v>6</v>
      </c>
      <c r="J11" s="86">
        <f>1852.59/1000</f>
        <v>1.85259</v>
      </c>
      <c r="K11" s="87"/>
      <c r="L11" s="56"/>
      <c r="M11" s="35" t="s">
        <v>6</v>
      </c>
      <c r="N11" s="57"/>
      <c r="O11" s="57"/>
      <c r="P11" s="57"/>
      <c r="Q11" s="57"/>
      <c r="R11" s="57"/>
      <c r="S11" s="57"/>
      <c r="T11" s="57"/>
      <c r="U11" s="57"/>
      <c r="V11" s="57"/>
      <c r="W11" s="31"/>
    </row>
    <row r="12" spans="1:23" s="25" customFormat="1" x14ac:dyDescent="0.25">
      <c r="D12" s="37" t="s">
        <v>35</v>
      </c>
      <c r="F12" s="38"/>
      <c r="G12" s="84">
        <f>0/1000</f>
        <v>0</v>
      </c>
      <c r="H12" s="85"/>
      <c r="I12" s="55" t="s">
        <v>6</v>
      </c>
      <c r="J12" s="86">
        <f>0/1000</f>
        <v>0</v>
      </c>
      <c r="K12" s="87"/>
      <c r="L12" s="56"/>
      <c r="M12" s="35" t="s">
        <v>6</v>
      </c>
      <c r="N12" s="57"/>
      <c r="O12" s="57"/>
      <c r="P12" s="57"/>
      <c r="Q12" s="57"/>
      <c r="R12" s="57"/>
      <c r="S12" s="57"/>
      <c r="T12" s="57"/>
    </row>
    <row r="13" spans="1:23" s="25" customFormat="1" x14ac:dyDescent="0.25">
      <c r="D13" s="37" t="s">
        <v>36</v>
      </c>
      <c r="F13" s="38"/>
      <c r="G13" s="121">
        <f>0/1000</f>
        <v>0</v>
      </c>
      <c r="H13" s="122"/>
      <c r="I13" s="55" t="s">
        <v>6</v>
      </c>
      <c r="J13" s="86">
        <f>0/1000</f>
        <v>0</v>
      </c>
      <c r="K13" s="87"/>
      <c r="L13" s="56"/>
      <c r="M13" s="35" t="s">
        <v>6</v>
      </c>
      <c r="N13" s="57"/>
      <c r="O13" s="57"/>
      <c r="P13" s="57"/>
      <c r="Q13" s="57"/>
      <c r="R13" s="57"/>
      <c r="S13" s="57"/>
      <c r="T13" s="57"/>
    </row>
    <row r="14" spans="1:23" s="25" customFormat="1" x14ac:dyDescent="0.25">
      <c r="D14" s="28" t="s">
        <v>7</v>
      </c>
      <c r="G14" s="84">
        <f>(O14+O15)/1000</f>
        <v>5.1599999999999997E-3</v>
      </c>
      <c r="H14" s="85"/>
      <c r="I14" s="55" t="s">
        <v>8</v>
      </c>
      <c r="J14" s="86">
        <f>(P14+P15)/1000</f>
        <v>5.1599999999999997E-3</v>
      </c>
      <c r="K14" s="87"/>
      <c r="L14" s="58">
        <v>868</v>
      </c>
      <c r="M14" s="35" t="s">
        <v>8</v>
      </c>
      <c r="N14" s="57"/>
      <c r="O14" s="26">
        <v>5.0999999999999996</v>
      </c>
      <c r="P14" s="27">
        <v>5.0999999999999996</v>
      </c>
      <c r="Q14" s="57"/>
      <c r="R14" s="57"/>
      <c r="S14" s="57"/>
      <c r="T14" s="57"/>
      <c r="U14" s="57"/>
      <c r="V14" s="57"/>
      <c r="W14" s="31"/>
    </row>
    <row r="15" spans="1:23" s="25" customFormat="1" x14ac:dyDescent="0.25">
      <c r="D15" s="28" t="s">
        <v>9</v>
      </c>
      <c r="G15" s="116">
        <f>56/1000</f>
        <v>5.6000000000000001E-2</v>
      </c>
      <c r="H15" s="117"/>
      <c r="I15" s="55" t="s">
        <v>6</v>
      </c>
      <c r="J15" s="86">
        <f>665/1000</f>
        <v>0.66500000000000004</v>
      </c>
      <c r="K15" s="87"/>
      <c r="L15" s="59">
        <v>10420</v>
      </c>
      <c r="M15" s="35" t="s">
        <v>6</v>
      </c>
      <c r="N15" s="57"/>
      <c r="O15" s="26">
        <v>0.06</v>
      </c>
      <c r="P15" s="27">
        <v>0.06</v>
      </c>
      <c r="Q15" s="57"/>
      <c r="R15" s="57"/>
      <c r="S15" s="57"/>
      <c r="T15" s="57"/>
      <c r="U15" s="57"/>
      <c r="V15" s="57"/>
      <c r="W15" s="31"/>
    </row>
    <row r="16" spans="1:23" s="25" customFormat="1" x14ac:dyDescent="0.25">
      <c r="F16" s="29"/>
      <c r="G16" s="40"/>
      <c r="H16" s="40"/>
      <c r="I16" s="41"/>
      <c r="J16" s="60"/>
      <c r="K16" s="60"/>
      <c r="L16" s="58">
        <v>25</v>
      </c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1"/>
    </row>
    <row r="17" spans="1:23" s="25" customFormat="1" x14ac:dyDescent="0.25">
      <c r="B17" s="29"/>
      <c r="C17" s="29"/>
      <c r="D17" s="29"/>
      <c r="F17" s="38"/>
      <c r="G17" s="43"/>
      <c r="H17" s="43"/>
      <c r="I17" s="44"/>
      <c r="J17" s="45"/>
      <c r="K17" s="45"/>
      <c r="L17" s="59">
        <v>293</v>
      </c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4"/>
    </row>
    <row r="18" spans="1:23" s="25" customFormat="1" ht="11.4" x14ac:dyDescent="0.2">
      <c r="A18" s="28" t="str">
        <f>"Составлена в базисных ценах на 01.2000 г. и текущих ценах на " &amp; IF(LEN(L18)&gt;3,MID(L18,4,LEN(L18)),L18)</f>
        <v xml:space="preserve">Составлена в базисных ценах на 01.2000 г. и текущих ценах на </v>
      </c>
    </row>
    <row r="19" spans="1:23" s="25" customFormat="1" ht="13.8" thickBot="1" x14ac:dyDescent="0.3">
      <c r="A19" s="46"/>
      <c r="L19" s="52"/>
    </row>
    <row r="20" spans="1:23" s="33" customFormat="1" ht="23.25" customHeight="1" thickBot="1" x14ac:dyDescent="0.3">
      <c r="A20" s="76" t="s">
        <v>10</v>
      </c>
      <c r="B20" s="76" t="s">
        <v>0</v>
      </c>
      <c r="C20" s="76" t="s">
        <v>22</v>
      </c>
      <c r="D20" s="62" t="s">
        <v>23</v>
      </c>
      <c r="E20" s="76" t="s">
        <v>24</v>
      </c>
      <c r="F20" s="109" t="s">
        <v>25</v>
      </c>
      <c r="G20" s="110"/>
      <c r="H20" s="109" t="s">
        <v>26</v>
      </c>
      <c r="I20" s="113"/>
      <c r="J20" s="113"/>
      <c r="K20" s="110"/>
      <c r="L20" s="63"/>
      <c r="M20" s="76" t="s">
        <v>27</v>
      </c>
      <c r="N20" s="76" t="s">
        <v>28</v>
      </c>
    </row>
    <row r="21" spans="1:23" s="33" customFormat="1" ht="19.5" customHeight="1" thickBot="1" x14ac:dyDescent="0.3">
      <c r="A21" s="77"/>
      <c r="B21" s="77"/>
      <c r="C21" s="77"/>
      <c r="D21" s="76" t="s">
        <v>33</v>
      </c>
      <c r="E21" s="77"/>
      <c r="F21" s="111"/>
      <c r="G21" s="112"/>
      <c r="H21" s="114" t="s">
        <v>29</v>
      </c>
      <c r="I21" s="115"/>
      <c r="J21" s="114" t="s">
        <v>30</v>
      </c>
      <c r="K21" s="115"/>
      <c r="L21" s="64"/>
      <c r="M21" s="77"/>
      <c r="N21" s="77"/>
    </row>
    <row r="22" spans="1:23" s="33" customFormat="1" ht="19.5" customHeight="1" x14ac:dyDescent="0.25">
      <c r="A22" s="77"/>
      <c r="B22" s="77"/>
      <c r="C22" s="77"/>
      <c r="D22" s="77"/>
      <c r="E22" s="77"/>
      <c r="F22" s="65" t="s">
        <v>31</v>
      </c>
      <c r="G22" s="65" t="s">
        <v>32</v>
      </c>
      <c r="H22" s="65" t="s">
        <v>31</v>
      </c>
      <c r="I22" s="65" t="s">
        <v>32</v>
      </c>
      <c r="J22" s="65" t="s">
        <v>31</v>
      </c>
      <c r="K22" s="65" t="s">
        <v>32</v>
      </c>
      <c r="L22" s="64"/>
      <c r="M22" s="77"/>
      <c r="N22" s="77"/>
    </row>
    <row r="23" spans="1:23" x14ac:dyDescent="0.25">
      <c r="A23" s="66">
        <v>1</v>
      </c>
      <c r="B23" s="66">
        <v>2</v>
      </c>
      <c r="C23" s="66">
        <v>3</v>
      </c>
      <c r="D23" s="66">
        <v>4</v>
      </c>
      <c r="E23" s="66">
        <v>5</v>
      </c>
      <c r="F23" s="66">
        <v>6</v>
      </c>
      <c r="G23" s="66">
        <v>7</v>
      </c>
      <c r="H23" s="66">
        <v>8</v>
      </c>
      <c r="I23" s="66">
        <v>9</v>
      </c>
      <c r="J23" s="66">
        <v>10</v>
      </c>
      <c r="K23" s="66">
        <v>11</v>
      </c>
      <c r="L23" s="66"/>
      <c r="M23" s="66">
        <v>12</v>
      </c>
      <c r="N23" s="66">
        <v>13</v>
      </c>
    </row>
    <row r="24" spans="1:23" s="29" customFormat="1" ht="19.350000000000001" customHeight="1" x14ac:dyDescent="0.25">
      <c r="A24" s="150" t="s">
        <v>105</v>
      </c>
      <c r="B24" s="151"/>
      <c r="C24" s="151"/>
      <c r="D24" s="151"/>
      <c r="E24" s="151"/>
      <c r="F24" s="151"/>
      <c r="G24" s="151"/>
      <c r="H24" s="151"/>
      <c r="I24" s="151"/>
      <c r="J24" s="151"/>
      <c r="K24" s="151"/>
      <c r="L24" s="151"/>
      <c r="M24" s="151"/>
      <c r="N24" s="151"/>
    </row>
    <row r="25" spans="1:23" ht="19.350000000000001" customHeight="1" x14ac:dyDescent="0.25">
      <c r="A25" s="128" t="s">
        <v>106</v>
      </c>
      <c r="B25" s="129"/>
      <c r="C25" s="129"/>
      <c r="D25" s="129"/>
      <c r="E25" s="129"/>
      <c r="F25" s="129"/>
      <c r="G25" s="129"/>
      <c r="H25" s="129"/>
      <c r="I25" s="129"/>
      <c r="J25" s="129"/>
      <c r="K25" s="129"/>
      <c r="L25" s="129"/>
      <c r="M25" s="129"/>
      <c r="N25" s="129"/>
    </row>
    <row r="26" spans="1:23" s="29" customFormat="1" ht="22.8" x14ac:dyDescent="0.25">
      <c r="A26" s="152">
        <v>1</v>
      </c>
      <c r="B26" s="153" t="s">
        <v>107</v>
      </c>
      <c r="C26" s="134" t="s">
        <v>108</v>
      </c>
      <c r="D26" s="154" t="s">
        <v>109</v>
      </c>
      <c r="E26" s="155">
        <v>0.13</v>
      </c>
      <c r="F26" s="136" t="s">
        <v>110</v>
      </c>
      <c r="G26" s="136">
        <v>1.19</v>
      </c>
      <c r="H26" s="156"/>
      <c r="I26" s="156"/>
      <c r="J26" s="136" t="s">
        <v>111</v>
      </c>
      <c r="K26" s="136">
        <v>14.31</v>
      </c>
      <c r="L26" s="157"/>
      <c r="M26" s="156">
        <f>IF(ISNUMBER(K26/G26),IF(NOT(K26/G26=0),K26/G26, " "), " ")</f>
        <v>12.025210084033615</v>
      </c>
      <c r="N26" s="154"/>
    </row>
    <row r="27" spans="1:23" s="29" customFormat="1" ht="22.8" x14ac:dyDescent="0.25">
      <c r="A27" s="152">
        <v>2</v>
      </c>
      <c r="B27" s="153" t="s">
        <v>112</v>
      </c>
      <c r="C27" s="134" t="s">
        <v>113</v>
      </c>
      <c r="D27" s="154" t="s">
        <v>109</v>
      </c>
      <c r="E27" s="155">
        <v>4.97</v>
      </c>
      <c r="F27" s="136" t="s">
        <v>114</v>
      </c>
      <c r="G27" s="136">
        <v>53.58</v>
      </c>
      <c r="H27" s="156"/>
      <c r="I27" s="156"/>
      <c r="J27" s="136" t="s">
        <v>115</v>
      </c>
      <c r="K27" s="136">
        <v>643.37</v>
      </c>
      <c r="L27" s="157"/>
      <c r="M27" s="156">
        <f>IF(ISNUMBER(K27/G27),IF(NOT(K27/G27=0),K27/G27, " "), " ")</f>
        <v>12.007652108995895</v>
      </c>
      <c r="N27" s="154"/>
    </row>
    <row r="28" spans="1:23" s="29" customFormat="1" ht="22.8" x14ac:dyDescent="0.25">
      <c r="A28" s="152">
        <v>3</v>
      </c>
      <c r="B28" s="153">
        <v>2</v>
      </c>
      <c r="C28" s="134" t="s">
        <v>116</v>
      </c>
      <c r="D28" s="154" t="s">
        <v>109</v>
      </c>
      <c r="E28" s="155">
        <v>0.06</v>
      </c>
      <c r="F28" s="136" t="s">
        <v>117</v>
      </c>
      <c r="G28" s="136"/>
      <c r="H28" s="156"/>
      <c r="I28" s="156"/>
      <c r="J28" s="136" t="s">
        <v>117</v>
      </c>
      <c r="K28" s="136"/>
      <c r="L28" s="157"/>
      <c r="M28" s="156" t="str">
        <f>IF(ISNUMBER(K28/G28),IF(NOT(K28/G28=0),K28/G28, " "), " ")</f>
        <v xml:space="preserve"> </v>
      </c>
      <c r="N28" s="154"/>
    </row>
    <row r="29" spans="1:23" s="29" customFormat="1" ht="19.350000000000001" customHeight="1" x14ac:dyDescent="0.25">
      <c r="A29" s="128" t="s">
        <v>118</v>
      </c>
      <c r="B29" s="129"/>
      <c r="C29" s="129"/>
      <c r="D29" s="129"/>
      <c r="E29" s="129"/>
      <c r="F29" s="129"/>
      <c r="G29" s="129"/>
      <c r="H29" s="129"/>
      <c r="I29" s="129"/>
      <c r="J29" s="129"/>
      <c r="K29" s="129"/>
      <c r="L29" s="129"/>
      <c r="M29" s="129"/>
      <c r="N29" s="129"/>
    </row>
    <row r="30" spans="1:23" ht="45.6" x14ac:dyDescent="0.25">
      <c r="A30" s="152">
        <v>4</v>
      </c>
      <c r="B30" s="153">
        <v>50101</v>
      </c>
      <c r="C30" s="134" t="s">
        <v>119</v>
      </c>
      <c r="D30" s="154" t="s">
        <v>120</v>
      </c>
      <c r="E30" s="155">
        <v>0.06</v>
      </c>
      <c r="F30" s="136" t="s">
        <v>121</v>
      </c>
      <c r="G30" s="136">
        <v>3.77</v>
      </c>
      <c r="H30" s="156"/>
      <c r="I30" s="156"/>
      <c r="J30" s="136" t="s">
        <v>122</v>
      </c>
      <c r="K30" s="136">
        <v>24.3</v>
      </c>
      <c r="L30" s="157"/>
      <c r="M30" s="156">
        <f>IF(ISNUMBER(K30/G30),IF(NOT(K30/G30=0),K30/G30, " "), " ")</f>
        <v>6.4456233421750664</v>
      </c>
      <c r="N30" s="154" t="s">
        <v>123</v>
      </c>
    </row>
    <row r="31" spans="1:23" ht="34.200000000000003" x14ac:dyDescent="0.25">
      <c r="A31" s="152">
        <v>5</v>
      </c>
      <c r="B31" s="153">
        <v>330804</v>
      </c>
      <c r="C31" s="134" t="s">
        <v>124</v>
      </c>
      <c r="D31" s="154" t="s">
        <v>120</v>
      </c>
      <c r="E31" s="155">
        <v>0.06</v>
      </c>
      <c r="F31" s="136" t="s">
        <v>125</v>
      </c>
      <c r="G31" s="136">
        <v>0.09</v>
      </c>
      <c r="H31" s="156"/>
      <c r="I31" s="156"/>
      <c r="J31" s="136" t="s">
        <v>126</v>
      </c>
      <c r="K31" s="136">
        <v>0.24</v>
      </c>
      <c r="L31" s="157"/>
      <c r="M31" s="156">
        <f>IF(ISNUMBER(K31/G31),IF(NOT(K31/G31=0),K31/G31, " "), " ")</f>
        <v>2.6666666666666665</v>
      </c>
      <c r="N31" s="154" t="s">
        <v>123</v>
      </c>
    </row>
    <row r="32" spans="1:23" ht="19.350000000000001" customHeight="1" x14ac:dyDescent="0.25">
      <c r="A32" s="128" t="s">
        <v>127</v>
      </c>
      <c r="B32" s="129"/>
      <c r="C32" s="129"/>
      <c r="D32" s="129"/>
      <c r="E32" s="129"/>
      <c r="F32" s="129"/>
      <c r="G32" s="129"/>
      <c r="H32" s="129"/>
      <c r="I32" s="129"/>
      <c r="J32" s="129"/>
      <c r="K32" s="129"/>
      <c r="L32" s="129"/>
      <c r="M32" s="129"/>
      <c r="N32" s="129"/>
    </row>
    <row r="33" spans="1:14" ht="34.200000000000003" x14ac:dyDescent="0.25">
      <c r="A33" s="152">
        <v>6</v>
      </c>
      <c r="B33" s="153" t="s">
        <v>128</v>
      </c>
      <c r="C33" s="134" t="s">
        <v>129</v>
      </c>
      <c r="D33" s="154" t="s">
        <v>130</v>
      </c>
      <c r="E33" s="155">
        <v>1.8E-3</v>
      </c>
      <c r="F33" s="136" t="s">
        <v>131</v>
      </c>
      <c r="G33" s="136">
        <v>0.99</v>
      </c>
      <c r="H33" s="156">
        <v>2946</v>
      </c>
      <c r="I33" s="156">
        <v>5.3</v>
      </c>
      <c r="J33" s="136" t="s">
        <v>132</v>
      </c>
      <c r="K33" s="136">
        <v>5.9</v>
      </c>
      <c r="L33" s="157"/>
      <c r="M33" s="156">
        <f>IF(ISNUMBER(K33/G33),IF(NOT(K33/G33=0),K33/G33, " "), " ")</f>
        <v>5.9595959595959602</v>
      </c>
      <c r="N33" s="154" t="s">
        <v>133</v>
      </c>
    </row>
    <row r="34" spans="1:14" ht="34.200000000000003" x14ac:dyDescent="0.25">
      <c r="A34" s="152">
        <v>7</v>
      </c>
      <c r="B34" s="153" t="s">
        <v>134</v>
      </c>
      <c r="C34" s="134" t="s">
        <v>135</v>
      </c>
      <c r="D34" s="154" t="s">
        <v>136</v>
      </c>
      <c r="E34" s="155">
        <v>8.5599999999999996E-2</v>
      </c>
      <c r="F34" s="136" t="s">
        <v>137</v>
      </c>
      <c r="G34" s="136">
        <v>59.83</v>
      </c>
      <c r="H34" s="156">
        <v>2805</v>
      </c>
      <c r="I34" s="156">
        <v>240.11</v>
      </c>
      <c r="J34" s="136" t="s">
        <v>138</v>
      </c>
      <c r="K34" s="136">
        <v>279.5</v>
      </c>
      <c r="L34" s="157"/>
      <c r="M34" s="156">
        <f>IF(ISNUMBER(K34/G34),IF(NOT(K34/G34=0),K34/G34, " "), " ")</f>
        <v>4.6715694467658366</v>
      </c>
      <c r="N34" s="154" t="s">
        <v>139</v>
      </c>
    </row>
    <row r="35" spans="1:14" ht="34.200000000000003" x14ac:dyDescent="0.25">
      <c r="A35" s="152">
        <v>8</v>
      </c>
      <c r="B35" s="153" t="s">
        <v>140</v>
      </c>
      <c r="C35" s="134" t="s">
        <v>141</v>
      </c>
      <c r="D35" s="154" t="s">
        <v>136</v>
      </c>
      <c r="E35" s="155">
        <v>4.0000000000000001E-3</v>
      </c>
      <c r="F35" s="136" t="s">
        <v>142</v>
      </c>
      <c r="G35" s="136">
        <v>0.01</v>
      </c>
      <c r="H35" s="156">
        <v>22.32</v>
      </c>
      <c r="I35" s="156">
        <v>0.09</v>
      </c>
      <c r="J35" s="136" t="s">
        <v>143</v>
      </c>
      <c r="K35" s="136">
        <v>0.09</v>
      </c>
      <c r="L35" s="157"/>
      <c r="M35" s="156">
        <f>IF(ISNUMBER(K35/G35),IF(NOT(K35/G35=0),K35/G35, " "), " ")</f>
        <v>9</v>
      </c>
      <c r="N35" s="154" t="s">
        <v>144</v>
      </c>
    </row>
    <row r="36" spans="1:14" ht="19.350000000000001" customHeight="1" x14ac:dyDescent="0.25">
      <c r="A36" s="150" t="s">
        <v>145</v>
      </c>
      <c r="B36" s="151"/>
      <c r="C36" s="151"/>
      <c r="D36" s="151"/>
      <c r="E36" s="151"/>
      <c r="F36" s="151"/>
      <c r="G36" s="151"/>
      <c r="H36" s="151"/>
      <c r="I36" s="151"/>
      <c r="J36" s="151"/>
      <c r="K36" s="151"/>
      <c r="L36" s="151"/>
      <c r="M36" s="151"/>
      <c r="N36" s="151"/>
    </row>
    <row r="37" spans="1:14" ht="19.350000000000001" customHeight="1" x14ac:dyDescent="0.25">
      <c r="A37" s="128" t="s">
        <v>127</v>
      </c>
      <c r="B37" s="129"/>
      <c r="C37" s="129"/>
      <c r="D37" s="129"/>
      <c r="E37" s="129"/>
      <c r="F37" s="129"/>
      <c r="G37" s="129"/>
      <c r="H37" s="129"/>
      <c r="I37" s="129"/>
      <c r="J37" s="129"/>
      <c r="K37" s="129"/>
      <c r="L37" s="129"/>
      <c r="M37" s="129"/>
      <c r="N37" s="129"/>
    </row>
    <row r="38" spans="1:14" ht="22.8" x14ac:dyDescent="0.25">
      <c r="A38" s="158">
        <v>9</v>
      </c>
      <c r="B38" s="159" t="s">
        <v>146</v>
      </c>
      <c r="C38" s="140" t="s">
        <v>147</v>
      </c>
      <c r="D38" s="160" t="s">
        <v>130</v>
      </c>
      <c r="E38" s="161">
        <v>0.11840000000000001</v>
      </c>
      <c r="F38" s="142" t="s">
        <v>117</v>
      </c>
      <c r="G38" s="142"/>
      <c r="H38" s="162"/>
      <c r="I38" s="162"/>
      <c r="J38" s="142" t="s">
        <v>117</v>
      </c>
      <c r="K38" s="142"/>
      <c r="L38" s="163"/>
      <c r="M38" s="162" t="str">
        <f>IF(ISNUMBER(K38/G38),IF(NOT(K38/G38=0),K38/G38, " "), " ")</f>
        <v xml:space="preserve"> </v>
      </c>
      <c r="N38" s="160"/>
    </row>
    <row r="39" spans="1:14" x14ac:dyDescent="0.25">
      <c r="A39" s="144" t="s">
        <v>90</v>
      </c>
      <c r="B39" s="145"/>
      <c r="C39" s="145"/>
      <c r="D39" s="145"/>
      <c r="E39" s="145"/>
      <c r="F39" s="145"/>
      <c r="G39" s="164">
        <v>119</v>
      </c>
      <c r="H39" s="165"/>
      <c r="I39" s="165"/>
      <c r="J39" s="165"/>
      <c r="K39" s="164">
        <v>965</v>
      </c>
      <c r="L39" s="166"/>
      <c r="M39" s="164">
        <f ca="1">IF(ISNUMBER(INDIRECT("K" &amp; ROW())/INDIRECT("G" &amp; ROW())),INDIRECT("K" &amp; ROW())/INDIRECT("G" &amp; ROW()), " ")</f>
        <v>8.1092436974789912</v>
      </c>
      <c r="N39" s="146" t="s">
        <v>148</v>
      </c>
    </row>
    <row r="40" spans="1:14" x14ac:dyDescent="0.25">
      <c r="A40" s="144" t="s">
        <v>93</v>
      </c>
      <c r="B40" s="145"/>
      <c r="C40" s="145"/>
      <c r="D40" s="145"/>
      <c r="E40" s="145"/>
      <c r="F40" s="145"/>
      <c r="G40" s="164"/>
      <c r="H40" s="165"/>
      <c r="I40" s="165"/>
      <c r="J40" s="165"/>
      <c r="K40" s="164"/>
      <c r="L40" s="166"/>
      <c r="M40" s="164" t="str">
        <f ca="1">IF(ISNUMBER(INDIRECT("K" &amp; ROW())/INDIRECT("G" &amp; ROW())),INDIRECT("K" &amp; ROW())/INDIRECT("G" &amp; ROW()), " ")</f>
        <v xml:space="preserve"> </v>
      </c>
      <c r="N40" s="146" t="s">
        <v>148</v>
      </c>
    </row>
    <row r="41" spans="1:14" x14ac:dyDescent="0.25">
      <c r="A41" s="144" t="s">
        <v>94</v>
      </c>
      <c r="B41" s="145"/>
      <c r="C41" s="145"/>
      <c r="D41" s="145"/>
      <c r="E41" s="145"/>
      <c r="F41" s="145"/>
      <c r="G41" s="164">
        <v>56</v>
      </c>
      <c r="H41" s="165"/>
      <c r="I41" s="165"/>
      <c r="J41" s="165"/>
      <c r="K41" s="164">
        <v>665</v>
      </c>
      <c r="L41" s="166"/>
      <c r="M41" s="164">
        <f ca="1">IF(ISNUMBER(INDIRECT("K" &amp; ROW())/INDIRECT("G" &amp; ROW())),INDIRECT("K" &amp; ROW())/INDIRECT("G" &amp; ROW()), " ")</f>
        <v>11.875</v>
      </c>
      <c r="N41" s="146" t="s">
        <v>148</v>
      </c>
    </row>
    <row r="42" spans="1:14" x14ac:dyDescent="0.25">
      <c r="A42" s="144" t="s">
        <v>95</v>
      </c>
      <c r="B42" s="145"/>
      <c r="C42" s="145"/>
      <c r="D42" s="145"/>
      <c r="E42" s="145"/>
      <c r="F42" s="145"/>
      <c r="G42" s="164">
        <v>60</v>
      </c>
      <c r="H42" s="165"/>
      <c r="I42" s="165"/>
      <c r="J42" s="165"/>
      <c r="K42" s="164">
        <v>285</v>
      </c>
      <c r="L42" s="166"/>
      <c r="M42" s="164">
        <f ca="1">IF(ISNUMBER(INDIRECT("K" &amp; ROW())/INDIRECT("G" &amp; ROW())),INDIRECT("K" &amp; ROW())/INDIRECT("G" &amp; ROW()), " ")</f>
        <v>4.75</v>
      </c>
      <c r="N42" s="146" t="s">
        <v>148</v>
      </c>
    </row>
    <row r="43" spans="1:14" x14ac:dyDescent="0.25">
      <c r="A43" s="144" t="s">
        <v>96</v>
      </c>
      <c r="B43" s="145"/>
      <c r="C43" s="145"/>
      <c r="D43" s="145"/>
      <c r="E43" s="145"/>
      <c r="F43" s="145"/>
      <c r="G43" s="164">
        <v>4</v>
      </c>
      <c r="H43" s="165"/>
      <c r="I43" s="165"/>
      <c r="J43" s="165"/>
      <c r="K43" s="164">
        <v>23</v>
      </c>
      <c r="L43" s="166"/>
      <c r="M43" s="164">
        <f ca="1">IF(ISNUMBER(INDIRECT("K" &amp; ROW())/INDIRECT("G" &amp; ROW())),INDIRECT("K" &amp; ROW())/INDIRECT("G" &amp; ROW()), " ")</f>
        <v>5.75</v>
      </c>
      <c r="N43" s="146" t="s">
        <v>148</v>
      </c>
    </row>
    <row r="44" spans="1:14" x14ac:dyDescent="0.25">
      <c r="A44" s="147" t="s">
        <v>97</v>
      </c>
      <c r="B44" s="148"/>
      <c r="C44" s="148"/>
      <c r="D44" s="148"/>
      <c r="E44" s="148"/>
      <c r="F44" s="148"/>
      <c r="G44" s="167">
        <v>45</v>
      </c>
      <c r="H44" s="168"/>
      <c r="I44" s="168"/>
      <c r="J44" s="168"/>
      <c r="K44" s="167">
        <v>452</v>
      </c>
      <c r="L44" s="169"/>
      <c r="M44" s="167">
        <f ca="1">IF(ISNUMBER(INDIRECT("K" &amp; ROW())/INDIRECT("G" &amp; ROW())),INDIRECT("K" &amp; ROW())/INDIRECT("G" &amp; ROW()), " ")</f>
        <v>10.044444444444444</v>
      </c>
      <c r="N44" s="149" t="s">
        <v>148</v>
      </c>
    </row>
    <row r="45" spans="1:14" x14ac:dyDescent="0.25">
      <c r="A45" s="147" t="s">
        <v>98</v>
      </c>
      <c r="B45" s="148"/>
      <c r="C45" s="148"/>
      <c r="D45" s="148"/>
      <c r="E45" s="148"/>
      <c r="F45" s="148"/>
      <c r="G45" s="167">
        <v>38</v>
      </c>
      <c r="H45" s="168"/>
      <c r="I45" s="168"/>
      <c r="J45" s="168"/>
      <c r="K45" s="167">
        <v>358</v>
      </c>
      <c r="L45" s="169"/>
      <c r="M45" s="167">
        <f ca="1">IF(ISNUMBER(INDIRECT("K" &amp; ROW())/INDIRECT("G" &amp; ROW())),INDIRECT("K" &amp; ROW())/INDIRECT("G" &amp; ROW()), " ")</f>
        <v>9.4210526315789469</v>
      </c>
      <c r="N45" s="149" t="s">
        <v>148</v>
      </c>
    </row>
    <row r="46" spans="1:14" x14ac:dyDescent="0.25">
      <c r="A46" s="147" t="s">
        <v>99</v>
      </c>
      <c r="B46" s="148"/>
      <c r="C46" s="148"/>
      <c r="D46" s="148"/>
      <c r="E46" s="148"/>
      <c r="F46" s="148"/>
      <c r="G46" s="167"/>
      <c r="H46" s="168"/>
      <c r="I46" s="168"/>
      <c r="J46" s="168"/>
      <c r="K46" s="167"/>
      <c r="L46" s="169"/>
      <c r="M46" s="167" t="str">
        <f ca="1">IF(ISNUMBER(INDIRECT("K" &amp; ROW())/INDIRECT("G" &amp; ROW())),INDIRECT("K" &amp; ROW())/INDIRECT("G" &amp; ROW()), " ")</f>
        <v xml:space="preserve"> </v>
      </c>
      <c r="N46" s="149" t="s">
        <v>148</v>
      </c>
    </row>
    <row r="47" spans="1:14" x14ac:dyDescent="0.25">
      <c r="A47" s="144" t="s">
        <v>100</v>
      </c>
      <c r="B47" s="145"/>
      <c r="C47" s="145"/>
      <c r="D47" s="145"/>
      <c r="E47" s="145"/>
      <c r="F47" s="145"/>
      <c r="G47" s="164">
        <v>199</v>
      </c>
      <c r="H47" s="165"/>
      <c r="I47" s="165"/>
      <c r="J47" s="165"/>
      <c r="K47" s="164">
        <v>1746</v>
      </c>
      <c r="L47" s="166"/>
      <c r="M47" s="164">
        <f ca="1">IF(ISNUMBER(INDIRECT("K" &amp; ROW())/INDIRECT("G" &amp; ROW())),INDIRECT("K" &amp; ROW())/INDIRECT("G" &amp; ROW()), " ")</f>
        <v>8.7738693467336688</v>
      </c>
      <c r="N47" s="146" t="s">
        <v>148</v>
      </c>
    </row>
    <row r="48" spans="1:14" x14ac:dyDescent="0.25">
      <c r="A48" s="144" t="s">
        <v>101</v>
      </c>
      <c r="B48" s="145"/>
      <c r="C48" s="145"/>
      <c r="D48" s="145"/>
      <c r="E48" s="145"/>
      <c r="F48" s="145"/>
      <c r="G48" s="164">
        <v>3</v>
      </c>
      <c r="H48" s="165"/>
      <c r="I48" s="165"/>
      <c r="J48" s="165"/>
      <c r="K48" s="164">
        <v>29</v>
      </c>
      <c r="L48" s="166"/>
      <c r="M48" s="164">
        <f ca="1">IF(ISNUMBER(INDIRECT("K" &amp; ROW())/INDIRECT("G" &amp; ROW())),INDIRECT("K" &amp; ROW())/INDIRECT("G" &amp; ROW()), " ")</f>
        <v>9.6666666666666661</v>
      </c>
      <c r="N48" s="146" t="s">
        <v>148</v>
      </c>
    </row>
    <row r="49" spans="1:14" x14ac:dyDescent="0.25">
      <c r="A49" s="144" t="s">
        <v>102</v>
      </c>
      <c r="B49" s="145"/>
      <c r="C49" s="145"/>
      <c r="D49" s="145"/>
      <c r="E49" s="145"/>
      <c r="F49" s="145"/>
      <c r="G49" s="164">
        <v>202</v>
      </c>
      <c r="H49" s="165"/>
      <c r="I49" s="165"/>
      <c r="J49" s="165"/>
      <c r="K49" s="164">
        <v>1775</v>
      </c>
      <c r="L49" s="166"/>
      <c r="M49" s="164">
        <f ca="1">IF(ISNUMBER(INDIRECT("K" &amp; ROW())/INDIRECT("G" &amp; ROW())),INDIRECT("K" &amp; ROW())/INDIRECT("G" &amp; ROW()), " ")</f>
        <v>8.7871287128712865</v>
      </c>
      <c r="N49" s="146" t="s">
        <v>148</v>
      </c>
    </row>
    <row r="50" spans="1:14" ht="30" customHeight="1" x14ac:dyDescent="0.25">
      <c r="A50" s="144" t="s">
        <v>103</v>
      </c>
      <c r="B50" s="145"/>
      <c r="C50" s="145"/>
      <c r="D50" s="145"/>
      <c r="E50" s="145"/>
      <c r="F50" s="145"/>
      <c r="G50" s="164">
        <v>13.75</v>
      </c>
      <c r="H50" s="165"/>
      <c r="I50" s="165"/>
      <c r="J50" s="165"/>
      <c r="K50" s="164">
        <v>77.59</v>
      </c>
      <c r="L50" s="166"/>
      <c r="M50" s="164">
        <f ca="1">IF(ISNUMBER(INDIRECT("K" &amp; ROW())/INDIRECT("G" &amp; ROW())),INDIRECT("K" &amp; ROW())/INDIRECT("G" &amp; ROW()), " ")</f>
        <v>5.6429090909090913</v>
      </c>
      <c r="N50" s="146" t="s">
        <v>148</v>
      </c>
    </row>
    <row r="51" spans="1:14" x14ac:dyDescent="0.25">
      <c r="A51" s="147" t="s">
        <v>104</v>
      </c>
      <c r="B51" s="148"/>
      <c r="C51" s="148"/>
      <c r="D51" s="148"/>
      <c r="E51" s="148"/>
      <c r="F51" s="148"/>
      <c r="G51" s="167">
        <v>215.75</v>
      </c>
      <c r="H51" s="168"/>
      <c r="I51" s="168"/>
      <c r="J51" s="168"/>
      <c r="K51" s="167">
        <v>1852.59</v>
      </c>
      <c r="L51" s="169"/>
      <c r="M51" s="167">
        <f ca="1">IF(ISNUMBER(INDIRECT("K" &amp; ROW())/INDIRECT("G" &amp; ROW())),INDIRECT("K" &amp; ROW())/INDIRECT("G" &amp; ROW()), " ")</f>
        <v>8.5867439165701036</v>
      </c>
      <c r="N51" s="149" t="s">
        <v>148</v>
      </c>
    </row>
    <row r="52" spans="1:14" x14ac:dyDescent="0.25">
      <c r="A52" s="48"/>
      <c r="G52" s="67"/>
      <c r="H52" s="68"/>
      <c r="I52" s="68"/>
      <c r="J52" s="68"/>
      <c r="K52" s="67"/>
      <c r="L52" s="69"/>
      <c r="M52" s="67"/>
      <c r="N52" s="48"/>
    </row>
    <row r="53" spans="1:14" x14ac:dyDescent="0.2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70"/>
      <c r="M53" s="29"/>
      <c r="N53" s="29"/>
    </row>
    <row r="54" spans="1:14" x14ac:dyDescent="0.25">
      <c r="A54" s="75" t="s">
        <v>71</v>
      </c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70"/>
      <c r="M54" s="29"/>
      <c r="N54" s="29"/>
    </row>
    <row r="55" spans="1:14" x14ac:dyDescent="0.25">
      <c r="A55" s="39"/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70"/>
      <c r="M55" s="29"/>
      <c r="N55" s="29"/>
    </row>
    <row r="56" spans="1:14" x14ac:dyDescent="0.25">
      <c r="A56" s="75" t="s">
        <v>72</v>
      </c>
      <c r="B56" s="29"/>
      <c r="C56" s="29"/>
      <c r="D56" s="29"/>
      <c r="E56" s="29"/>
      <c r="F56" s="29"/>
      <c r="G56" s="29"/>
      <c r="H56" s="29"/>
      <c r="I56" s="29"/>
      <c r="J56" s="29"/>
      <c r="K56" s="29"/>
      <c r="L56" s="70"/>
      <c r="M56" s="29"/>
      <c r="N56" s="29"/>
    </row>
  </sheetData>
  <mergeCells count="46">
    <mergeCell ref="A51:F51"/>
    <mergeCell ref="A45:F45"/>
    <mergeCell ref="A46:F46"/>
    <mergeCell ref="A47:F47"/>
    <mergeCell ref="A48:F48"/>
    <mergeCell ref="A49:F49"/>
    <mergeCell ref="A50:F50"/>
    <mergeCell ref="A39:F39"/>
    <mergeCell ref="A40:F40"/>
    <mergeCell ref="A41:F41"/>
    <mergeCell ref="A42:F42"/>
    <mergeCell ref="A43:F43"/>
    <mergeCell ref="A44:F44"/>
    <mergeCell ref="A24:N24"/>
    <mergeCell ref="A25:N25"/>
    <mergeCell ref="A29:N29"/>
    <mergeCell ref="A32:N32"/>
    <mergeCell ref="A36:N36"/>
    <mergeCell ref="A37:N37"/>
    <mergeCell ref="A5:N5"/>
    <mergeCell ref="A6:N6"/>
    <mergeCell ref="A7:N7"/>
    <mergeCell ref="A8:N8"/>
    <mergeCell ref="G10:I10"/>
    <mergeCell ref="G11:H11"/>
    <mergeCell ref="J11:K11"/>
    <mergeCell ref="G14:H14"/>
    <mergeCell ref="J10:M10"/>
    <mergeCell ref="G12:H12"/>
    <mergeCell ref="J12:K12"/>
    <mergeCell ref="G13:H13"/>
    <mergeCell ref="M20:M22"/>
    <mergeCell ref="J13:K13"/>
    <mergeCell ref="J14:K14"/>
    <mergeCell ref="N20:N22"/>
    <mergeCell ref="D21:D22"/>
    <mergeCell ref="H21:I21"/>
    <mergeCell ref="J21:K21"/>
    <mergeCell ref="G15:H15"/>
    <mergeCell ref="J15:K15"/>
    <mergeCell ref="A20:A22"/>
    <mergeCell ref="B20:B22"/>
    <mergeCell ref="C20:C22"/>
    <mergeCell ref="E20:E22"/>
    <mergeCell ref="F20:G21"/>
    <mergeCell ref="H20:K20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77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550" r:id="rId4" name="Button 142">
              <controlPr defaultSize="0" print="0" autoFill="0" autoPict="0" macro="[0]!Лист8.AddTZM">
                <anchor moveWithCells="1" sizeWithCells="1">
                  <from>
                    <xdr:col>0</xdr:col>
                    <xdr:colOff>76200</xdr:colOff>
                    <xdr:row>14</xdr:row>
                    <xdr:rowOff>106680</xdr:rowOff>
                  </from>
                  <to>
                    <xdr:col>1</xdr:col>
                    <xdr:colOff>998220</xdr:colOff>
                    <xdr:row>16</xdr:row>
                    <xdr:rowOff>22860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Мои данные</vt:lpstr>
      <vt:lpstr>Ведомость ресурсов</vt:lpstr>
      <vt:lpstr>'Ведомость ресурсов'!Заголовки_для_печати</vt:lpstr>
      <vt:lpstr>'Мои данные'!Заголовки_для_печати</vt:lpstr>
    </vt:vector>
  </TitlesOfParts>
  <Company>Grand Ltd.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2010-11-13T04:27:57Z</cp:lastPrinted>
  <dcterms:created xsi:type="dcterms:W3CDTF">2003-01-28T12:33:10Z</dcterms:created>
  <dcterms:modified xsi:type="dcterms:W3CDTF">2016-03-16T08:04:30Z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именование гр рас">
    <vt:lpwstr>это и есть наим</vt:lpwstr>
  </property>
</Properties>
</file>