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9" i="16"/>
  <c r="M43" i="16"/>
  <c r="M47" i="16"/>
  <c r="M51" i="16"/>
  <c r="M40" i="16"/>
  <c r="M44" i="16"/>
  <c r="M48" i="16"/>
  <c r="M41" i="16"/>
  <c r="M45" i="16"/>
  <c r="M49" i="16"/>
  <c r="M42" i="16"/>
  <c r="M46" i="16"/>
  <c r="M5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<sst xmlns="http://schemas.openxmlformats.org/spreadsheetml/2006/main" count="237" uniqueCount="150">
  <si>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</si>
  <si>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</si>
  <si>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</si>
  <si>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</si>
  <si>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</si>
  <si>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</si>
  <si>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</si>
  <si>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</si>
  <si>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</si>
  <si>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</si>
  <si>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</si>
  <si>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</si>
  <si>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</si>
  <si>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</si>
  <si>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</si>
  <si>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</si>
  <si>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</si>
  <si>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</si>
  <si>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</si>
  <si>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</si>
  <si>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</si>
  <si>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</si>
  <si>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</si>
  <si>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</si>
  <si>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</si>
  <si>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</si>
  <si>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</si>
  <si>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</si>
  <si>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</si>
  <si>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</si>
  <si>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</si>
  <si>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</si>
  <si>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</si>
  <si>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</si>
  <si>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</si>
  <si>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</si>
  <si>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</si>
  <si>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</si>
  <si>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</si>
  <si>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</si>
  <si>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</si>
  <si>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</si>
  <si>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</si>
  <si>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</si>
  <si>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</si>
  <si>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</si>
  <si>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</si>
  <si>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</si>
  <si>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</si>
  <si>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</si>
  <si>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</si>
  <si>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</si>
  <si>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</si>
  <si>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</si>
  <si>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</si>
  <si>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</si>
  <si>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</si>
  <si>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</si>
  <si>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</si>
  <si>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</si>
  <si>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</si>
  <si>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</si>
  <si>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</si>
  <si>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</si>
  <si>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</si>
  <si>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</si>
  <si>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</si>
  <si>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</si>
  <si>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</si>
  <si>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</si>
  <si>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Школьная 1</t>
  </si>
  <si>
    <t>Сдал:  _________________ //</t>
  </si>
  <si>
    <t>Принял:  _________________ //</t>
  </si>
  <si>
    <t>Раздел 5. ИЮНЬ</t>
  </si>
  <si>
    <t>кв.8</t>
  </si>
  <si>
    <t>ТЕРр57-10-3
Заделка выбоин в полах: цементных площадью до 1,0 м2
100 мест
НР 68%=80%*0.85 от ФОТ
СП 54%=68%*0.8 от ФОТ</t>
  </si>
  <si>
    <t>0,04
68
54</t>
  </si>
  <si>
    <t>1339,2
_____
1521,01</t>
  </si>
  <si>
    <t>88,58
_____
16,79</t>
  </si>
  <si>
    <t>118
44
37</t>
  </si>
  <si>
    <t>54
_____
60</t>
  </si>
  <si>
    <t>4
_____
1</t>
  </si>
  <si>
    <t>951
443
352</t>
  </si>
  <si>
    <t>643
_____
285</t>
  </si>
  <si>
    <t>Р</t>
  </si>
  <si>
    <t>23
_____
8</t>
  </si>
  <si>
    <t>ТЕРр69-9-1
Очистка помещений от строительного мусора
100 т мусора
НР 66%=78%*0.85 от ФОТ
СП 40%=50%*0.8 от ФОТ</t>
  </si>
  <si>
    <t>0,000592
66
40</t>
  </si>
  <si>
    <t>1
1
1</t>
  </si>
  <si>
    <t>14
9
6</t>
  </si>
  <si>
    <t>Итого прямые затраты по акту</t>
  </si>
  <si>
    <t>55
_____
60</t>
  </si>
  <si>
    <t>657
_____
285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</si>
  <si>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</si>
  <si>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</si>
  <si>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</si>
  <si>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</si>
  <si>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</si>
  <si>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</si>
  <si>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</si>
  <si>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Полы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</si>
  <si>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</si>
  <si>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</si>
  <si>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</si>
  <si>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</si>
  <si>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</si>
  <si>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</si>
  <si>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</si>
  <si>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</si>
  <si>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</si>
  <si>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</si>
  <si>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</si>
  <si>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</si>
  <si>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</si>
  <si>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</si>
  <si>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</si>
  <si>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</si>
  <si>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</si>
  <si>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</si>
  <si>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</si>
  <si>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маш.-ч
</t>
  </si>
  <si>
    <t xml:space="preserve">62,75
</t>
  </si>
  <si>
    <t xml:space="preserve">405
</t>
  </si>
  <si>
    <t>МТРиЭ ЧО, Пост. № 19/1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</si>
  <si>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</si>
  <si>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</si>
  <si>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</si>
  <si>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 xml:space="preserve">                  Материалы</t>
  </si>
  <si>
    <t>101-1305</t>
  </si>
  <si>
    <t>Портландцемент общестроительного назначения бездобавочный, марки: 400</t>
  </si>
  <si>
    <t xml:space="preserve">т
</t>
  </si>
  <si>
    <t xml:space="preserve">552
</t>
  </si>
  <si>
    <t xml:space="preserve">3277,53
</t>
  </si>
  <si>
    <t>МТРиЭ ЧО, Пост.от 14.05.2015 г. №19/1, п.128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</si>
  <si>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</si>
  <si>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</si>
  <si>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</si>
  <si>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</si>
  <si>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</si>
  <si>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</si>
  <si>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</si>
  <si>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</si>
  <si>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</si>
  <si>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</si>
  <si>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</si>
  <si>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</si>
  <si>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</si>
  <si>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</si>
  <si>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</si>
  <si>
    <t>2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</si>
</sst>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46" workbookViewId="0">
      <selection activeCell="A52" sqref="A52:IV5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5.0999999999999996</v>
      </c>
      <c r="X14" s="27">
        <v>5.0999999999999996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215.75/1000</f>
        <v>0.21575</v>
      </c>
      <c r="I27" s="85"/>
      <c r="J27" s="35" t="s">
        <v>6</v>
      </c>
      <c r="K27" s="86">
        <f>1852.59/1000</f>
        <v>1.85259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5.1599999999999997E-3</v>
      </c>
      <c r="I30" s="85"/>
      <c r="J30" s="35" t="s">
        <v>8</v>
      </c>
      <c r="K30" s="86">
        <f>(X14+X15)/1000</f>
        <v>5.1599999999999997E-3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56</v>
      </c>
      <c r="Z30" s="71">
        <v>45</v>
      </c>
      <c r="AA30" s="71">
        <v>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56/1000</f>
        <v>5.6000000000000001E-2</v>
      </c>
      <c r="I31" s="85"/>
      <c r="J31" s="35" t="s">
        <v>6</v>
      </c>
      <c r="K31" s="86">
        <f>665/1000</f>
        <v>0.66500000000000004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665</v>
      </c>
      <c r="Z31" s="72">
        <v>452</v>
      </c>
      <c r="AA31" s="72">
        <v>358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149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23</v>
      </c>
      <c r="C42" s="134" t="s">
        <v>75</v>
      </c>
      <c r="D42" s="135" t="s">
        <v>76</v>
      </c>
      <c r="E42" s="136">
        <v>2948.79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68.400000000000006" x14ac:dyDescent="0.25">
      <c r="A43" s="138">
        <v>2</v>
      </c>
      <c r="B43" s="139">
        <v>24</v>
      </c>
      <c r="C43" s="140" t="s">
        <v>86</v>
      </c>
      <c r="D43" s="141" t="s">
        <v>87</v>
      </c>
      <c r="E43" s="142">
        <v>1965.31</v>
      </c>
      <c r="F43" s="143">
        <v>1965.31</v>
      </c>
      <c r="G43" s="142"/>
      <c r="H43" s="142" t="s">
        <v>88</v>
      </c>
      <c r="I43" s="142">
        <v>1</v>
      </c>
      <c r="J43" s="142"/>
      <c r="K43" s="142" t="s">
        <v>89</v>
      </c>
      <c r="L43" s="143">
        <v>14</v>
      </c>
      <c r="M43" s="143"/>
      <c r="N43" s="143" t="s">
        <v>84</v>
      </c>
      <c r="O43" s="143"/>
      <c r="P43" s="143"/>
      <c r="Q43" s="143"/>
      <c r="R43" s="143"/>
      <c r="S43" s="143"/>
      <c r="T43" s="143"/>
      <c r="U43" s="143"/>
      <c r="V43" s="143"/>
    </row>
    <row r="44" spans="1:22" ht="34.200000000000003" x14ac:dyDescent="0.25">
      <c r="A44" s="144" t="s">
        <v>90</v>
      </c>
      <c r="B44" s="145"/>
      <c r="C44" s="145"/>
      <c r="D44" s="145"/>
      <c r="E44" s="145"/>
      <c r="F44" s="145"/>
      <c r="G44" s="145"/>
      <c r="H44" s="146">
        <v>119</v>
      </c>
      <c r="I44" s="146" t="s">
        <v>91</v>
      </c>
      <c r="J44" s="146" t="s">
        <v>81</v>
      </c>
      <c r="K44" s="146">
        <v>965</v>
      </c>
      <c r="L44" s="146" t="s">
        <v>92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 t="s">
        <v>85</v>
      </c>
    </row>
    <row r="45" spans="1:22" x14ac:dyDescent="0.25">
      <c r="A45" s="144" t="s">
        <v>93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94</v>
      </c>
      <c r="B46" s="145"/>
      <c r="C46" s="145"/>
      <c r="D46" s="145"/>
      <c r="E46" s="145"/>
      <c r="F46" s="145"/>
      <c r="G46" s="145"/>
      <c r="H46" s="146">
        <v>56</v>
      </c>
      <c r="I46" s="146"/>
      <c r="J46" s="146"/>
      <c r="K46" s="146">
        <v>665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95</v>
      </c>
      <c r="B47" s="145"/>
      <c r="C47" s="145"/>
      <c r="D47" s="145"/>
      <c r="E47" s="145"/>
      <c r="F47" s="145"/>
      <c r="G47" s="145"/>
      <c r="H47" s="146">
        <v>60</v>
      </c>
      <c r="I47" s="146"/>
      <c r="J47" s="146"/>
      <c r="K47" s="146">
        <v>285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96</v>
      </c>
      <c r="B48" s="145"/>
      <c r="C48" s="145"/>
      <c r="D48" s="145"/>
      <c r="E48" s="145"/>
      <c r="F48" s="145"/>
      <c r="G48" s="145"/>
      <c r="H48" s="146">
        <v>4</v>
      </c>
      <c r="I48" s="146"/>
      <c r="J48" s="146"/>
      <c r="K48" s="146">
        <v>23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97</v>
      </c>
      <c r="B49" s="148"/>
      <c r="C49" s="148"/>
      <c r="D49" s="148"/>
      <c r="E49" s="148"/>
      <c r="F49" s="148"/>
      <c r="G49" s="148"/>
      <c r="H49" s="149">
        <v>45</v>
      </c>
      <c r="I49" s="149"/>
      <c r="J49" s="149"/>
      <c r="K49" s="149">
        <v>452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98</v>
      </c>
      <c r="B50" s="148"/>
      <c r="C50" s="148"/>
      <c r="D50" s="148"/>
      <c r="E50" s="148"/>
      <c r="F50" s="148"/>
      <c r="G50" s="148"/>
      <c r="H50" s="149">
        <v>38</v>
      </c>
      <c r="I50" s="149"/>
      <c r="J50" s="149"/>
      <c r="K50" s="149">
        <v>358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99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idden="1" x14ac:dyDescent="0.25">
      <c r="A52" s="144" t="s">
        <v>100</v>
      </c>
      <c r="B52" s="145"/>
      <c r="C52" s="145"/>
      <c r="D52" s="145"/>
      <c r="E52" s="145"/>
      <c r="F52" s="145"/>
      <c r="G52" s="145"/>
      <c r="H52" s="146">
        <v>199</v>
      </c>
      <c r="I52" s="146"/>
      <c r="J52" s="146"/>
      <c r="K52" s="146">
        <v>1746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hidden="1" x14ac:dyDescent="0.25">
      <c r="A53" s="144" t="s">
        <v>101</v>
      </c>
      <c r="B53" s="145"/>
      <c r="C53" s="145"/>
      <c r="D53" s="145"/>
      <c r="E53" s="145"/>
      <c r="F53" s="145"/>
      <c r="G53" s="145"/>
      <c r="H53" s="146">
        <v>3</v>
      </c>
      <c r="I53" s="146"/>
      <c r="J53" s="146"/>
      <c r="K53" s="146">
        <v>29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102</v>
      </c>
      <c r="B54" s="145"/>
      <c r="C54" s="145"/>
      <c r="D54" s="145"/>
      <c r="E54" s="145"/>
      <c r="F54" s="145"/>
      <c r="G54" s="145"/>
      <c r="H54" s="146">
        <v>202</v>
      </c>
      <c r="I54" s="146"/>
      <c r="J54" s="146"/>
      <c r="K54" s="146">
        <v>1775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customHeight="1" x14ac:dyDescent="0.25">
      <c r="A55" s="144" t="s">
        <v>103</v>
      </c>
      <c r="B55" s="145"/>
      <c r="C55" s="145"/>
      <c r="D55" s="145"/>
      <c r="E55" s="145"/>
      <c r="F55" s="145"/>
      <c r="G55" s="145"/>
      <c r="H55" s="146">
        <v>13.75</v>
      </c>
      <c r="I55" s="146"/>
      <c r="J55" s="146"/>
      <c r="K55" s="146">
        <v>77.59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104</v>
      </c>
      <c r="B56" s="148"/>
      <c r="C56" s="148"/>
      <c r="D56" s="148"/>
      <c r="E56" s="148"/>
      <c r="F56" s="148"/>
      <c r="G56" s="148"/>
      <c r="H56" s="149">
        <v>215.75</v>
      </c>
      <c r="I56" s="149"/>
      <c r="J56" s="149"/>
      <c r="K56" s="149">
        <v>1852.59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74">
        <f>IF(ISBLANK(Y30),"",ROUND(Z30/Y30,2)*100)</f>
        <v>80</v>
      </c>
      <c r="I58" s="48"/>
      <c r="J58" s="48"/>
      <c r="K58" s="74">
        <f>IF(ISBLANK(Y31),"",ROUND(Z31/Y31,2)*100)</f>
        <v>68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65</v>
      </c>
      <c r="D59" s="48"/>
      <c r="E59" s="48"/>
      <c r="F59" s="48"/>
      <c r="G59" s="48"/>
      <c r="H59" s="45">
        <f>IF(ISBLANK(Y30),"",ROUND(AA30/Y30,2)*100)</f>
        <v>68</v>
      </c>
      <c r="I59" s="48"/>
      <c r="J59" s="48"/>
      <c r="K59" s="45">
        <f>IF(ISBLANK(Y31),"",ROUND(AA31/Y31,2)*100)</f>
        <v>54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72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215.75/1000</f>
        <v>0.21575</v>
      </c>
      <c r="H11" s="85"/>
      <c r="I11" s="55" t="s">
        <v>6</v>
      </c>
      <c r="J11" s="86">
        <f>1852.59/1000</f>
        <v>1.85259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5.1599999999999997E-3</v>
      </c>
      <c r="H14" s="85"/>
      <c r="I14" s="55" t="s">
        <v>8</v>
      </c>
      <c r="J14" s="86">
        <f>(P14+P15)/1000</f>
        <v>5.1599999999999997E-3</v>
      </c>
      <c r="K14" s="87"/>
      <c r="L14" s="58">
        <v>868</v>
      </c>
      <c r="M14" s="35" t="s">
        <v>8</v>
      </c>
      <c r="N14" s="57"/>
      <c r="O14" s="26">
        <v>5.0999999999999996</v>
      </c>
      <c r="P14" s="27">
        <v>5.0999999999999996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56/1000</f>
        <v>5.6000000000000001E-2</v>
      </c>
      <c r="H15" s="117"/>
      <c r="I15" s="55" t="s">
        <v>6</v>
      </c>
      <c r="J15" s="86">
        <f>665/1000</f>
        <v>0.66500000000000004</v>
      </c>
      <c r="K15" s="87"/>
      <c r="L15" s="59">
        <v>10420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293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107</v>
      </c>
      <c r="C26" s="134" t="s">
        <v>108</v>
      </c>
      <c r="D26" s="154" t="s">
        <v>109</v>
      </c>
      <c r="E26" s="155">
        <v>0.13</v>
      </c>
      <c r="F26" s="136" t="s">
        <v>110</v>
      </c>
      <c r="G26" s="136">
        <v>1.19</v>
      </c>
      <c r="H26" s="156"/>
      <c r="I26" s="156"/>
      <c r="J26" s="136" t="s">
        <v>111</v>
      </c>
      <c r="K26" s="136">
        <v>14.31</v>
      </c>
      <c r="L26" s="157"/>
      <c r="M26" s="156">
        <f>IF(ISNUMBER(K26/G26),IF(NOT(K26/G26=0),K26/G26, " "), " ")</f>
        <v>12.025210084033615</v>
      </c>
      <c r="N26" s="154"/>
    </row>
    <row r="27" spans="1:23" s="29" customFormat="1" ht="22.8" x14ac:dyDescent="0.25">
      <c r="A27" s="152">
        <v>2</v>
      </c>
      <c r="B27" s="153" t="s">
        <v>112</v>
      </c>
      <c r="C27" s="134" t="s">
        <v>113</v>
      </c>
      <c r="D27" s="154" t="s">
        <v>109</v>
      </c>
      <c r="E27" s="155">
        <v>4.97</v>
      </c>
      <c r="F27" s="136" t="s">
        <v>114</v>
      </c>
      <c r="G27" s="136">
        <v>53.58</v>
      </c>
      <c r="H27" s="156"/>
      <c r="I27" s="156"/>
      <c r="J27" s="136" t="s">
        <v>115</v>
      </c>
      <c r="K27" s="136">
        <v>643.37</v>
      </c>
      <c r="L27" s="157"/>
      <c r="M27" s="156">
        <f>IF(ISNUMBER(K27/G27),IF(NOT(K27/G27=0),K27/G27, " "), " ")</f>
        <v>12.007652108995895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116</v>
      </c>
      <c r="D28" s="154" t="s">
        <v>109</v>
      </c>
      <c r="E28" s="155">
        <v>0.06</v>
      </c>
      <c r="F28" s="136" t="s">
        <v>117</v>
      </c>
      <c r="G28" s="136"/>
      <c r="H28" s="156"/>
      <c r="I28" s="156"/>
      <c r="J28" s="136" t="s">
        <v>117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118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45.6" x14ac:dyDescent="0.25">
      <c r="A30" s="152">
        <v>4</v>
      </c>
      <c r="B30" s="153">
        <v>50101</v>
      </c>
      <c r="C30" s="134" t="s">
        <v>119</v>
      </c>
      <c r="D30" s="154" t="s">
        <v>120</v>
      </c>
      <c r="E30" s="155">
        <v>0.06</v>
      </c>
      <c r="F30" s="136" t="s">
        <v>121</v>
      </c>
      <c r="G30" s="136">
        <v>3.77</v>
      </c>
      <c r="H30" s="156"/>
      <c r="I30" s="156"/>
      <c r="J30" s="136" t="s">
        <v>122</v>
      </c>
      <c r="K30" s="136">
        <v>24.3</v>
      </c>
      <c r="L30" s="157"/>
      <c r="M30" s="156">
        <f>IF(ISNUMBER(K30/G30),IF(NOT(K30/G30=0),K30/G30, " "), " ")</f>
        <v>6.4456233421750664</v>
      </c>
      <c r="N30" s="154" t="s">
        <v>123</v>
      </c>
    </row>
    <row r="31" spans="1:23" ht="34.200000000000003" x14ac:dyDescent="0.25">
      <c r="A31" s="152">
        <v>5</v>
      </c>
      <c r="B31" s="153">
        <v>330804</v>
      </c>
      <c r="C31" s="134" t="s">
        <v>124</v>
      </c>
      <c r="D31" s="154" t="s">
        <v>120</v>
      </c>
      <c r="E31" s="155">
        <v>0.06</v>
      </c>
      <c r="F31" s="136" t="s">
        <v>125</v>
      </c>
      <c r="G31" s="136">
        <v>0.09</v>
      </c>
      <c r="H31" s="156"/>
      <c r="I31" s="156"/>
      <c r="J31" s="136" t="s">
        <v>126</v>
      </c>
      <c r="K31" s="136">
        <v>0.24</v>
      </c>
      <c r="L31" s="157"/>
      <c r="M31" s="156">
        <f>IF(ISNUMBER(K31/G31),IF(NOT(K31/G31=0),K31/G31, " "), " ")</f>
        <v>2.6666666666666665</v>
      </c>
      <c r="N31" s="154" t="s">
        <v>123</v>
      </c>
    </row>
    <row r="32" spans="1:23" ht="19.350000000000001" customHeight="1" x14ac:dyDescent="0.25">
      <c r="A32" s="128" t="s">
        <v>127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6</v>
      </c>
      <c r="B33" s="153" t="s">
        <v>128</v>
      </c>
      <c r="C33" s="134" t="s">
        <v>129</v>
      </c>
      <c r="D33" s="154" t="s">
        <v>130</v>
      </c>
      <c r="E33" s="155">
        <v>1.8E-3</v>
      </c>
      <c r="F33" s="136" t="s">
        <v>131</v>
      </c>
      <c r="G33" s="136">
        <v>0.99</v>
      </c>
      <c r="H33" s="156">
        <v>2946</v>
      </c>
      <c r="I33" s="156">
        <v>5.3</v>
      </c>
      <c r="J33" s="136" t="s">
        <v>132</v>
      </c>
      <c r="K33" s="136">
        <v>5.9</v>
      </c>
      <c r="L33" s="157"/>
      <c r="M33" s="156">
        <f>IF(ISNUMBER(K33/G33),IF(NOT(K33/G33=0),K33/G33, " "), " ")</f>
        <v>5.9595959595959602</v>
      </c>
      <c r="N33" s="154" t="s">
        <v>133</v>
      </c>
    </row>
    <row r="34" spans="1:14" ht="34.200000000000003" x14ac:dyDescent="0.25">
      <c r="A34" s="152">
        <v>7</v>
      </c>
      <c r="B34" s="153" t="s">
        <v>134</v>
      </c>
      <c r="C34" s="134" t="s">
        <v>135</v>
      </c>
      <c r="D34" s="154" t="s">
        <v>136</v>
      </c>
      <c r="E34" s="155">
        <v>8.5599999999999996E-2</v>
      </c>
      <c r="F34" s="136" t="s">
        <v>137</v>
      </c>
      <c r="G34" s="136">
        <v>59.83</v>
      </c>
      <c r="H34" s="156">
        <v>2805</v>
      </c>
      <c r="I34" s="156">
        <v>240.11</v>
      </c>
      <c r="J34" s="136" t="s">
        <v>138</v>
      </c>
      <c r="K34" s="136">
        <v>279.5</v>
      </c>
      <c r="L34" s="157"/>
      <c r="M34" s="156">
        <f>IF(ISNUMBER(K34/G34),IF(NOT(K34/G34=0),K34/G34, " "), " ")</f>
        <v>4.6715694467658366</v>
      </c>
      <c r="N34" s="154" t="s">
        <v>139</v>
      </c>
    </row>
    <row r="35" spans="1:14" ht="34.200000000000003" x14ac:dyDescent="0.25">
      <c r="A35" s="152">
        <v>8</v>
      </c>
      <c r="B35" s="153" t="s">
        <v>140</v>
      </c>
      <c r="C35" s="134" t="s">
        <v>141</v>
      </c>
      <c r="D35" s="154" t="s">
        <v>136</v>
      </c>
      <c r="E35" s="155">
        <v>4.0000000000000001E-3</v>
      </c>
      <c r="F35" s="136" t="s">
        <v>142</v>
      </c>
      <c r="G35" s="136">
        <v>0.01</v>
      </c>
      <c r="H35" s="156">
        <v>22.32</v>
      </c>
      <c r="I35" s="156">
        <v>0.09</v>
      </c>
      <c r="J35" s="136" t="s">
        <v>143</v>
      </c>
      <c r="K35" s="136">
        <v>0.09</v>
      </c>
      <c r="L35" s="157"/>
      <c r="M35" s="156">
        <f>IF(ISNUMBER(K35/G35),IF(NOT(K35/G35=0),K35/G35, " "), " ")</f>
        <v>9</v>
      </c>
      <c r="N35" s="154" t="s">
        <v>144</v>
      </c>
    </row>
    <row r="36" spans="1:14" ht="19.350000000000001" customHeight="1" x14ac:dyDescent="0.25">
      <c r="A36" s="150" t="s">
        <v>145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  <row r="37" spans="1:14" ht="19.350000000000001" customHeight="1" x14ac:dyDescent="0.25">
      <c r="A37" s="128" t="s">
        <v>127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8">
        <v>9</v>
      </c>
      <c r="B38" s="159" t="s">
        <v>146</v>
      </c>
      <c r="C38" s="140" t="s">
        <v>147</v>
      </c>
      <c r="D38" s="160" t="s">
        <v>130</v>
      </c>
      <c r="E38" s="161">
        <v>0.11840000000000001</v>
      </c>
      <c r="F38" s="142" t="s">
        <v>117</v>
      </c>
      <c r="G38" s="142"/>
      <c r="H38" s="162"/>
      <c r="I38" s="162"/>
      <c r="J38" s="142" t="s">
        <v>117</v>
      </c>
      <c r="K38" s="142"/>
      <c r="L38" s="163"/>
      <c r="M38" s="162" t="str">
        <f>IF(ISNUMBER(K38/G38),IF(NOT(K38/G38=0),K38/G38, " "), " ")</f>
        <v xml:space="preserve"> </v>
      </c>
      <c r="N38" s="160"/>
    </row>
    <row r="39" spans="1:14" x14ac:dyDescent="0.25">
      <c r="A39" s="144" t="s">
        <v>90</v>
      </c>
      <c r="B39" s="145"/>
      <c r="C39" s="145"/>
      <c r="D39" s="145"/>
      <c r="E39" s="145"/>
      <c r="F39" s="145"/>
      <c r="G39" s="164">
        <v>119</v>
      </c>
      <c r="H39" s="165"/>
      <c r="I39" s="165"/>
      <c r="J39" s="165"/>
      <c r="K39" s="164">
        <v>965</v>
      </c>
      <c r="L39" s="166"/>
      <c r="M39" s="164">
        <f ca="1">IF(ISNUMBER(INDIRECT("K" &amp; ROW())/INDIRECT("G" &amp; ROW())),INDIRECT("K" &amp; ROW())/INDIRECT("G" &amp; ROW()), " ")</f>
        <v>8.1092436974789912</v>
      </c>
      <c r="N39" s="146" t="s">
        <v>148</v>
      </c>
    </row>
    <row r="40" spans="1:14" x14ac:dyDescent="0.25">
      <c r="A40" s="144" t="s">
        <v>93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148</v>
      </c>
    </row>
    <row r="41" spans="1:14" x14ac:dyDescent="0.25">
      <c r="A41" s="144" t="s">
        <v>94</v>
      </c>
      <c r="B41" s="145"/>
      <c r="C41" s="145"/>
      <c r="D41" s="145"/>
      <c r="E41" s="145"/>
      <c r="F41" s="145"/>
      <c r="G41" s="164">
        <v>56</v>
      </c>
      <c r="H41" s="165"/>
      <c r="I41" s="165"/>
      <c r="J41" s="165"/>
      <c r="K41" s="164">
        <v>665</v>
      </c>
      <c r="L41" s="166"/>
      <c r="M41" s="164">
        <f ca="1">IF(ISNUMBER(INDIRECT("K" &amp; ROW())/INDIRECT("G" &amp; ROW())),INDIRECT("K" &amp; ROW())/INDIRECT("G" &amp; ROW()), " ")</f>
        <v>11.875</v>
      </c>
      <c r="N41" s="146" t="s">
        <v>148</v>
      </c>
    </row>
    <row r="42" spans="1:14" x14ac:dyDescent="0.25">
      <c r="A42" s="144" t="s">
        <v>95</v>
      </c>
      <c r="B42" s="145"/>
      <c r="C42" s="145"/>
      <c r="D42" s="145"/>
      <c r="E42" s="145"/>
      <c r="F42" s="145"/>
      <c r="G42" s="164">
        <v>60</v>
      </c>
      <c r="H42" s="165"/>
      <c r="I42" s="165"/>
      <c r="J42" s="165"/>
      <c r="K42" s="164">
        <v>285</v>
      </c>
      <c r="L42" s="166"/>
      <c r="M42" s="164">
        <f ca="1">IF(ISNUMBER(INDIRECT("K" &amp; ROW())/INDIRECT("G" &amp; ROW())),INDIRECT("K" &amp; ROW())/INDIRECT("G" &amp; ROW()), " ")</f>
        <v>4.75</v>
      </c>
      <c r="N42" s="146" t="s">
        <v>148</v>
      </c>
    </row>
    <row r="43" spans="1:14" x14ac:dyDescent="0.25">
      <c r="A43" s="144" t="s">
        <v>96</v>
      </c>
      <c r="B43" s="145"/>
      <c r="C43" s="145"/>
      <c r="D43" s="145"/>
      <c r="E43" s="145"/>
      <c r="F43" s="145"/>
      <c r="G43" s="164">
        <v>4</v>
      </c>
      <c r="H43" s="165"/>
      <c r="I43" s="165"/>
      <c r="J43" s="165"/>
      <c r="K43" s="164">
        <v>23</v>
      </c>
      <c r="L43" s="166"/>
      <c r="M43" s="164">
        <f ca="1">IF(ISNUMBER(INDIRECT("K" &amp; ROW())/INDIRECT("G" &amp; ROW())),INDIRECT("K" &amp; ROW())/INDIRECT("G" &amp; ROW()), " ")</f>
        <v>5.75</v>
      </c>
      <c r="N43" s="146" t="s">
        <v>148</v>
      </c>
    </row>
    <row r="44" spans="1:14" x14ac:dyDescent="0.25">
      <c r="A44" s="147" t="s">
        <v>97</v>
      </c>
      <c r="B44" s="148"/>
      <c r="C44" s="148"/>
      <c r="D44" s="148"/>
      <c r="E44" s="148"/>
      <c r="F44" s="148"/>
      <c r="G44" s="167">
        <v>45</v>
      </c>
      <c r="H44" s="168"/>
      <c r="I44" s="168"/>
      <c r="J44" s="168"/>
      <c r="K44" s="167">
        <v>452</v>
      </c>
      <c r="L44" s="169"/>
      <c r="M44" s="167">
        <f ca="1">IF(ISNUMBER(INDIRECT("K" &amp; ROW())/INDIRECT("G" &amp; ROW())),INDIRECT("K" &amp; ROW())/INDIRECT("G" &amp; ROW()), " ")</f>
        <v>10.044444444444444</v>
      </c>
      <c r="N44" s="149" t="s">
        <v>148</v>
      </c>
    </row>
    <row r="45" spans="1:14" x14ac:dyDescent="0.25">
      <c r="A45" s="147" t="s">
        <v>98</v>
      </c>
      <c r="B45" s="148"/>
      <c r="C45" s="148"/>
      <c r="D45" s="148"/>
      <c r="E45" s="148"/>
      <c r="F45" s="148"/>
      <c r="G45" s="167">
        <v>38</v>
      </c>
      <c r="H45" s="168"/>
      <c r="I45" s="168"/>
      <c r="J45" s="168"/>
      <c r="K45" s="167">
        <v>358</v>
      </c>
      <c r="L45" s="169"/>
      <c r="M45" s="167">
        <f ca="1">IF(ISNUMBER(INDIRECT("K" &amp; ROW())/INDIRECT("G" &amp; ROW())),INDIRECT("K" &amp; ROW())/INDIRECT("G" &amp; ROW()), " ")</f>
        <v>9.4210526315789469</v>
      </c>
      <c r="N45" s="149" t="s">
        <v>148</v>
      </c>
    </row>
    <row r="46" spans="1:14" x14ac:dyDescent="0.25">
      <c r="A46" s="147" t="s">
        <v>99</v>
      </c>
      <c r="B46" s="148"/>
      <c r="C46" s="148"/>
      <c r="D46" s="148"/>
      <c r="E46" s="148"/>
      <c r="F46" s="148"/>
      <c r="G46" s="167"/>
      <c r="H46" s="168"/>
      <c r="I46" s="168"/>
      <c r="J46" s="168"/>
      <c r="K46" s="167"/>
      <c r="L46" s="169"/>
      <c r="M46" s="167" t="str">
        <f ca="1">IF(ISNUMBER(INDIRECT("K" &amp; ROW())/INDIRECT("G" &amp; ROW())),INDIRECT("K" &amp; ROW())/INDIRECT("G" &amp; ROW()), " ")</f>
        <v xml:space="preserve"> </v>
      </c>
      <c r="N46" s="149" t="s">
        <v>148</v>
      </c>
    </row>
    <row r="47" spans="1:14" x14ac:dyDescent="0.25">
      <c r="A47" s="144" t="s">
        <v>100</v>
      </c>
      <c r="B47" s="145"/>
      <c r="C47" s="145"/>
      <c r="D47" s="145"/>
      <c r="E47" s="145"/>
      <c r="F47" s="145"/>
      <c r="G47" s="164">
        <v>199</v>
      </c>
      <c r="H47" s="165"/>
      <c r="I47" s="165"/>
      <c r="J47" s="165"/>
      <c r="K47" s="164">
        <v>1746</v>
      </c>
      <c r="L47" s="166"/>
      <c r="M47" s="164">
        <f ca="1">IF(ISNUMBER(INDIRECT("K" &amp; ROW())/INDIRECT("G" &amp; ROW())),INDIRECT("K" &amp; ROW())/INDIRECT("G" &amp; ROW()), " ")</f>
        <v>8.7738693467336688</v>
      </c>
      <c r="N47" s="146" t="s">
        <v>148</v>
      </c>
    </row>
    <row r="48" spans="1:14" x14ac:dyDescent="0.25">
      <c r="A48" s="144" t="s">
        <v>101</v>
      </c>
      <c r="B48" s="145"/>
      <c r="C48" s="145"/>
      <c r="D48" s="145"/>
      <c r="E48" s="145"/>
      <c r="F48" s="145"/>
      <c r="G48" s="164">
        <v>3</v>
      </c>
      <c r="H48" s="165"/>
      <c r="I48" s="165"/>
      <c r="J48" s="165"/>
      <c r="K48" s="164">
        <v>29</v>
      </c>
      <c r="L48" s="166"/>
      <c r="M48" s="164">
        <f ca="1">IF(ISNUMBER(INDIRECT("K" &amp; ROW())/INDIRECT("G" &amp; ROW())),INDIRECT("K" &amp; ROW())/INDIRECT("G" &amp; ROW()), " ")</f>
        <v>9.6666666666666661</v>
      </c>
      <c r="N48" s="146" t="s">
        <v>148</v>
      </c>
    </row>
    <row r="49" spans="1:14" x14ac:dyDescent="0.25">
      <c r="A49" s="144" t="s">
        <v>102</v>
      </c>
      <c r="B49" s="145"/>
      <c r="C49" s="145"/>
      <c r="D49" s="145"/>
      <c r="E49" s="145"/>
      <c r="F49" s="145"/>
      <c r="G49" s="164">
        <v>202</v>
      </c>
      <c r="H49" s="165"/>
      <c r="I49" s="165"/>
      <c r="J49" s="165"/>
      <c r="K49" s="164">
        <v>1775</v>
      </c>
      <c r="L49" s="166"/>
      <c r="M49" s="164">
        <f ca="1">IF(ISNUMBER(INDIRECT("K" &amp; ROW())/INDIRECT("G" &amp; ROW())),INDIRECT("K" &amp; ROW())/INDIRECT("G" &amp; ROW()), " ")</f>
        <v>8.7871287128712865</v>
      </c>
      <c r="N49" s="146" t="s">
        <v>148</v>
      </c>
    </row>
    <row r="50" spans="1:14" ht="30" customHeight="1" x14ac:dyDescent="0.25">
      <c r="A50" s="144" t="s">
        <v>103</v>
      </c>
      <c r="B50" s="145"/>
      <c r="C50" s="145"/>
      <c r="D50" s="145"/>
      <c r="E50" s="145"/>
      <c r="F50" s="145"/>
      <c r="G50" s="164">
        <v>13.75</v>
      </c>
      <c r="H50" s="165"/>
      <c r="I50" s="165"/>
      <c r="J50" s="165"/>
      <c r="K50" s="164">
        <v>77.59</v>
      </c>
      <c r="L50" s="166"/>
      <c r="M50" s="164">
        <f ca="1">IF(ISNUMBER(INDIRECT("K" &amp; ROW())/INDIRECT("G" &amp; ROW())),INDIRECT("K" &amp; ROW())/INDIRECT("G" &amp; ROW()), " ")</f>
        <v>5.6429090909090913</v>
      </c>
      <c r="N50" s="146" t="s">
        <v>148</v>
      </c>
    </row>
    <row r="51" spans="1:14" x14ac:dyDescent="0.25">
      <c r="A51" s="147" t="s">
        <v>104</v>
      </c>
      <c r="B51" s="148"/>
      <c r="C51" s="148"/>
      <c r="D51" s="148"/>
      <c r="E51" s="148"/>
      <c r="F51" s="148"/>
      <c r="G51" s="167">
        <v>215.75</v>
      </c>
      <c r="H51" s="168"/>
      <c r="I51" s="168"/>
      <c r="J51" s="168"/>
      <c r="K51" s="167">
        <v>1852.59</v>
      </c>
      <c r="L51" s="169"/>
      <c r="M51" s="167">
        <f ca="1">IF(ISNUMBER(INDIRECT("K" &amp; ROW())/INDIRECT("G" &amp; ROW())),INDIRECT("K" &amp; ROW())/INDIRECT("G" &amp; ROW()), " ")</f>
        <v>8.5867439165701036</v>
      </c>
      <c r="N51" s="149" t="s">
        <v>148</v>
      </c>
    </row>
    <row r="52" spans="1:14" x14ac:dyDescent="0.25">
      <c r="A52" s="48"/>
      <c r="G52" s="67"/>
      <c r="H52" s="68"/>
      <c r="I52" s="68"/>
      <c r="J52" s="68"/>
      <c r="K52" s="67"/>
      <c r="L52" s="69"/>
      <c r="M52" s="67"/>
      <c r="N52" s="48"/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75" t="s">
        <v>71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3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</sheetData>
  <mergeCells count="46">
    <mergeCell ref="A51:F51"/>
    <mergeCell ref="A45:F45"/>
    <mergeCell ref="A46:F46"/>
    <mergeCell ref="A47:F47"/>
    <mergeCell ref="A48:F48"/>
    <mergeCell ref="A49:F49"/>
    <mergeCell ref="A50:F50"/>
    <mergeCell ref="A39:F39"/>
    <mergeCell ref="A40:F40"/>
    <mergeCell ref="A41:F41"/>
    <mergeCell ref="A42:F42"/>
    <mergeCell ref="A43:F43"/>
    <mergeCell ref="A44:F44"/>
    <mergeCell ref="A24:N24"/>
    <mergeCell ref="A25:N25"/>
    <mergeCell ref="A29:N29"/>
    <mergeCell ref="A32:N32"/>
    <mergeCell ref="A36:N36"/>
    <mergeCell ref="A37:N3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