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52" i="16"/>
  <c r="M56" i="16"/>
  <c r="M60" i="16"/>
  <c r="M54" i="16"/>
  <c r="M62" i="16"/>
  <c r="M59" i="16"/>
  <c r="M53" i="16"/>
  <c r="M57" i="16"/>
  <c r="M61" i="16"/>
  <c r="M58" i="16"/>
  <c r="M55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<sst xmlns="http://schemas.openxmlformats.org/spreadsheetml/2006/main" count="315" uniqueCount="210">
  <si>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</si>
  <si>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</si>
  <si>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</si>
  <si>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</si>
  <si>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</si>
  <si>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</si>
  <si>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</si>
  <si>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</si>
  <si>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</si>
  <si>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</si>
  <si>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</si>
  <si>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</si>
  <si>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</si>
  <si>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</si>
  <si>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</si>
  <si>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</si>
  <si>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</si>
  <si>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</si>
  <si>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</si>
  <si>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</si>
  <si>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</si>
  <si>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</si>
  <si>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</si>
  <si>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</si>
  <si>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</si>
  <si>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</si>
  <si>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</si>
  <si>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</si>
  <si>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</si>
  <si>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</si>
  <si>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</si>
  <si>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</si>
  <si>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</si>
  <si>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</si>
  <si>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</si>
  <si>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</si>
  <si>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</si>
  <si>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</si>
  <si>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</si>
  <si>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</si>
  <si>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</si>
  <si>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</si>
  <si>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</si>
  <si>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</si>
  <si>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</si>
  <si>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</si>
  <si>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</si>
  <si>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</si>
  <si>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</si>
  <si>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</si>
  <si>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</si>
  <si>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</si>
  <si>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</si>
  <si>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</si>
  <si>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</si>
  <si>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</si>
  <si>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</si>
  <si>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</si>
  <si>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</si>
  <si>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</si>
  <si>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</si>
  <si>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</si>
  <si>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</si>
  <si>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</si>
  <si>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</si>
  <si>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</si>
  <si>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</si>
  <si>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</si>
  <si>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</si>
  <si>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</si>
  <si>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Цветная,8</t>
  </si>
  <si>
    <t>Сдал:  _________________ //</t>
  </si>
  <si>
    <t>Принял:  _________________ //</t>
  </si>
  <si>
    <t>Раздел 6. Октябрь</t>
  </si>
  <si>
    <t>Ремонт площадки у подъезда</t>
  </si>
  <si>
    <t>ТЕР27-03-008-05
Разборка покрытий и оснований: цементно-бетонных
100 м3 конструкций
НР 121%=142%*0.85 от ФОТ
СП 65%=95%*(0.85*0.8) от ФОТ</t>
  </si>
  <si>
    <t>0,09
121
65</t>
  </si>
  <si>
    <t>1628,5
_____
202,98</t>
  </si>
  <si>
    <t>198
98
56</t>
  </si>
  <si>
    <t>147
_____
18</t>
  </si>
  <si>
    <t>1547
1006
540</t>
  </si>
  <si>
    <t>Р</t>
  </si>
  <si>
    <t>935
_____
219</t>
  </si>
  <si>
    <t>ТЕР27-06-002-01
Устройство цементобетонных однослойных покрытий механизированным способом с разгрузкой бетона с мостика, толщина слоя: 18 см
1000 м2 покрытия
НР 121%=142%*0.85 от ФОТ
СП 65%=95%*(0.85*0.8) от ФОТ</t>
  </si>
  <si>
    <t>0,009
121
65</t>
  </si>
  <si>
    <t>2251,11
_____
142777,95</t>
  </si>
  <si>
    <t>10967,31
_____
1666,26</t>
  </si>
  <si>
    <t>1404
50
28</t>
  </si>
  <si>
    <t>20
_____
1285</t>
  </si>
  <si>
    <t>99
_____
15</t>
  </si>
  <si>
    <t>7140
512
275</t>
  </si>
  <si>
    <t>243
_____
6348</t>
  </si>
  <si>
    <t>549
_____
180</t>
  </si>
  <si>
    <t>Итого прямые затраты по акту</t>
  </si>
  <si>
    <t>71
_____
1285</t>
  </si>
  <si>
    <t>246
_____
33</t>
  </si>
  <si>
    <t>855
_____
6348</t>
  </si>
  <si>
    <t>1484
_____
399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</si>
  <si>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</si>
  <si>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</si>
  <si>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</si>
  <si>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</si>
  <si>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</si>
  <si>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</si>
  <si>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</si>
  <si>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Автомобильные дороги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</si>
  <si>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</si>
  <si>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</si>
  <si>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</si>
  <si>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</si>
  <si>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</si>
  <si>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</si>
  <si>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</si>
  <si>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</si>
  <si>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</si>
  <si>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</si>
  <si>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1-4-9</t>
  </si>
  <si>
    <t>Затраты труда рабочих (ср 4,9)</t>
  </si>
  <si>
    <t xml:space="preserve">13,83
</t>
  </si>
  <si>
    <t xml:space="preserve">165,93
</t>
  </si>
  <si>
    <t>Затраты труда машинистов</t>
  </si>
  <si>
    <t xml:space="preserve">
</t>
  </si>
  <si>
    <t xml:space="preserve">                  Машины и механизмы</t>
  </si>
  <si>
    <t>Тракторы на гусеничном ходу при работе на других видах строительства: 79 кВт (108 л.с.)</t>
  </si>
  <si>
    <t xml:space="preserve">маш.-ч
</t>
  </si>
  <si>
    <t xml:space="preserve">83,99
</t>
  </si>
  <si>
    <t xml:space="preserve">606
</t>
  </si>
  <si>
    <t>МТРиЭ ЧО, Пост. № 52/1</t>
  </si>
  <si>
    <t>Тележки тракторные 20 т</t>
  </si>
  <si>
    <t xml:space="preserve">27,65
</t>
  </si>
  <si>
    <t xml:space="preserve">103,51
</t>
  </si>
  <si>
    <t>ЧелСЦена,ноябрь 2015 г., ч.2</t>
  </si>
  <si>
    <t>Краны на автомобильном ходу при работе на других видах строительства: 10 т</t>
  </si>
  <si>
    <t xml:space="preserve">134,07
</t>
  </si>
  <si>
    <t xml:space="preserve">727
</t>
  </si>
  <si>
    <t>Автопогрузчики 5 т</t>
  </si>
  <si>
    <t xml:space="preserve">111,55
</t>
  </si>
  <si>
    <t xml:space="preserve">467
</t>
  </si>
  <si>
    <t>Электростанции передвижные: 2 кВт</t>
  </si>
  <si>
    <t xml:space="preserve">23,3
</t>
  </si>
  <si>
    <t xml:space="preserve">187
</t>
  </si>
  <si>
    <t>Экскаваторы одноковшовые дизельные на гусеничном ходу при работе на других видах строительства: 0,65 м3</t>
  </si>
  <si>
    <t xml:space="preserve">145,69
</t>
  </si>
  <si>
    <t xml:space="preserve">879
</t>
  </si>
  <si>
    <t>Бульдозеры при работе на других видах строительства: 79 кВт (108 л.с.)</t>
  </si>
  <si>
    <t xml:space="preserve">87,96
</t>
  </si>
  <si>
    <t xml:space="preserve">709
</t>
  </si>
  <si>
    <t>Вибратор поверхностный</t>
  </si>
  <si>
    <t xml:space="preserve">0,53
</t>
  </si>
  <si>
    <t xml:space="preserve">3
</t>
  </si>
  <si>
    <t>Машины бетоноукладочного комплекта на рельс-формах: для отделки цементо-бетонных покрытий</t>
  </si>
  <si>
    <t xml:space="preserve">129,65
</t>
  </si>
  <si>
    <t xml:space="preserve">767,7
</t>
  </si>
  <si>
    <t>Машины бетоноукладочного комплекта на рельс-формах: профилировщики оснований</t>
  </si>
  <si>
    <t xml:space="preserve">90,38
</t>
  </si>
  <si>
    <t xml:space="preserve">539,07
</t>
  </si>
  <si>
    <t>Машины бетоноукладочного комплекта на рельс-формах: распределители цементобетона</t>
  </si>
  <si>
    <t xml:space="preserve">90,14
</t>
  </si>
  <si>
    <t xml:space="preserve">541,34
</t>
  </si>
  <si>
    <t>Машины высокопроизводительного бетоноукладочного комплекта: машины для нанесения пленкообразующих материалов</t>
  </si>
  <si>
    <t xml:space="preserve">220,39
</t>
  </si>
  <si>
    <t xml:space="preserve">814
</t>
  </si>
  <si>
    <t xml:space="preserve">                  Материалы</t>
  </si>
  <si>
    <t>101-0581</t>
  </si>
  <si>
    <t>Мазут топочный каменноугольный</t>
  </si>
  <si>
    <t xml:space="preserve">т
</t>
  </si>
  <si>
    <t xml:space="preserve">1490
</t>
  </si>
  <si>
    <t xml:space="preserve">8971,14
</t>
  </si>
  <si>
    <t>27.01.056</t>
  </si>
  <si>
    <t>101-1556</t>
  </si>
  <si>
    <t>Битумы нефтяные дорожные марки: БНД-60/90, БНД 90/130, сорт I</t>
  </si>
  <si>
    <t xml:space="preserve">3030
</t>
  </si>
  <si>
    <t xml:space="preserve">11009,42
</t>
  </si>
  <si>
    <t>МТРиЭ ЧО, Пост.от 05.11.2015 г. №52/1, п.509</t>
  </si>
  <si>
    <t>101-1580</t>
  </si>
  <si>
    <t>Пленкообразующие материалы для дорожных работ: ПМ-100А</t>
  </si>
  <si>
    <t xml:space="preserve">2730
</t>
  </si>
  <si>
    <t xml:space="preserve">11060,7
</t>
  </si>
  <si>
    <t>102-0025</t>
  </si>
  <si>
    <t>Бруски обрезные хвойных пород длиной: 4-6,5 м, шириной 75-150 мм, толщиной 40-75 мм, III сорта</t>
  </si>
  <si>
    <t xml:space="preserve">м3
</t>
  </si>
  <si>
    <t xml:space="preserve">996
</t>
  </si>
  <si>
    <t xml:space="preserve">6901,75
</t>
  </si>
  <si>
    <t>МТРиЭ ЧО, Пост.от 05.11.2015 г. №52/1, п.176</t>
  </si>
  <si>
    <t>102-0053</t>
  </si>
  <si>
    <t>Доски обрезные хвойных пород длиной: 4-6,5 м, шириной 75-150 мм, толщиной 25 мм, III сорта</t>
  </si>
  <si>
    <t xml:space="preserve">772
</t>
  </si>
  <si>
    <t xml:space="preserve">5083,64
</t>
  </si>
  <si>
    <t>(09.01.132/923.03)*721.07</t>
  </si>
  <si>
    <t>102-0117</t>
  </si>
  <si>
    <t>Доски обрезные хвойных пород длиной: 2-3,75 м, шириной 75-150 мм, толщиной 32-40 мм, III сорта</t>
  </si>
  <si>
    <t xml:space="preserve">663
</t>
  </si>
  <si>
    <t xml:space="preserve">5160,52
</t>
  </si>
  <si>
    <t>(09.01.133/782.84)*614.21</t>
  </si>
  <si>
    <t>201-0757</t>
  </si>
  <si>
    <t>Отдельные конструктивные элементы зданий и сооружений с преобладанием: горячекатаных профилей, средняя масса сборочной единицы от 0,5 до 1 т</t>
  </si>
  <si>
    <t xml:space="preserve">9480
</t>
  </si>
  <si>
    <t xml:space="preserve">59876,64
</t>
  </si>
  <si>
    <t>МТРиЭ ЧО, Пост.от 05.11.2015 г. №52/1, п.238</t>
  </si>
  <si>
    <t>401-0131</t>
  </si>
  <si>
    <t>Бетон дорожный, крупность заполнителя: более 40 мм, класс В30 (М400)</t>
  </si>
  <si>
    <t xml:space="preserve">753
</t>
  </si>
  <si>
    <t xml:space="preserve">3730,62
</t>
  </si>
  <si>
    <t>Среднее (02.02.128, 02.02.060)</t>
  </si>
  <si>
    <t>408-0122</t>
  </si>
  <si>
    <t>Песок природный для строительных: работ средний</t>
  </si>
  <si>
    <t xml:space="preserve">117
</t>
  </si>
  <si>
    <t xml:space="preserve">382,02
</t>
  </si>
  <si>
    <t>МТРиЭ ЧО, Пост.от 05.11.2015 г. №52/1, п.095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</si>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</sst>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3" workbookViewId="0">
      <selection activeCell="A52" sqref="A52:IV5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6.63</v>
      </c>
      <c r="X14" s="27">
        <v>6.63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2.09</v>
      </c>
      <c r="X15" s="27">
        <v>2.09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2110.47/1000</f>
        <v>2.1104699999999998</v>
      </c>
      <c r="I27" s="85"/>
      <c r="J27" s="35" t="s">
        <v>6</v>
      </c>
      <c r="K27" s="86">
        <f>12425.69/1000</f>
        <v>12.425690000000001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8.7199999999999986E-3</v>
      </c>
      <c r="I30" s="85"/>
      <c r="J30" s="35" t="s">
        <v>8</v>
      </c>
      <c r="K30" s="86">
        <f>(X14+X15)/1000</f>
        <v>8.7199999999999986E-3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104</v>
      </c>
      <c r="Z30" s="71">
        <v>148</v>
      </c>
      <c r="AA30" s="71">
        <v>84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104/1000</f>
        <v>0.104</v>
      </c>
      <c r="I31" s="85"/>
      <c r="J31" s="35" t="s">
        <v>6</v>
      </c>
      <c r="K31" s="86">
        <f>1254/1000</f>
        <v>1.254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1254</v>
      </c>
      <c r="Z31" s="72">
        <v>1517</v>
      </c>
      <c r="AA31" s="72">
        <v>815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22</v>
      </c>
      <c r="C42" s="134" t="s">
        <v>75</v>
      </c>
      <c r="D42" s="135" t="s">
        <v>76</v>
      </c>
      <c r="E42" s="136">
        <v>2194.66</v>
      </c>
      <c r="F42" s="137">
        <v>566.16</v>
      </c>
      <c r="G42" s="136" t="s">
        <v>77</v>
      </c>
      <c r="H42" s="136" t="s">
        <v>78</v>
      </c>
      <c r="I42" s="136">
        <v>51</v>
      </c>
      <c r="J42" s="136" t="s">
        <v>79</v>
      </c>
      <c r="K42" s="136" t="s">
        <v>80</v>
      </c>
      <c r="L42" s="137">
        <v>612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 t="s">
        <v>82</v>
      </c>
    </row>
    <row r="43" spans="1:22" ht="91.2" x14ac:dyDescent="0.25">
      <c r="A43" s="138">
        <v>2</v>
      </c>
      <c r="B43" s="139">
        <v>23</v>
      </c>
      <c r="C43" s="140" t="s">
        <v>83</v>
      </c>
      <c r="D43" s="141" t="s">
        <v>84</v>
      </c>
      <c r="E43" s="142">
        <v>155996.37</v>
      </c>
      <c r="F43" s="143" t="s">
        <v>85</v>
      </c>
      <c r="G43" s="142" t="s">
        <v>86</v>
      </c>
      <c r="H43" s="142" t="s">
        <v>87</v>
      </c>
      <c r="I43" s="142" t="s">
        <v>88</v>
      </c>
      <c r="J43" s="142" t="s">
        <v>89</v>
      </c>
      <c r="K43" s="142" t="s">
        <v>90</v>
      </c>
      <c r="L43" s="143" t="s">
        <v>91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 t="s">
        <v>92</v>
      </c>
    </row>
    <row r="44" spans="1:22" ht="34.200000000000003" x14ac:dyDescent="0.25">
      <c r="A44" s="144" t="s">
        <v>93</v>
      </c>
      <c r="B44" s="145"/>
      <c r="C44" s="145"/>
      <c r="D44" s="145"/>
      <c r="E44" s="145"/>
      <c r="F44" s="145"/>
      <c r="G44" s="145"/>
      <c r="H44" s="146">
        <v>1602</v>
      </c>
      <c r="I44" s="146" t="s">
        <v>94</v>
      </c>
      <c r="J44" s="146" t="s">
        <v>95</v>
      </c>
      <c r="K44" s="146">
        <v>8687</v>
      </c>
      <c r="L44" s="146" t="s">
        <v>96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 t="s">
        <v>97</v>
      </c>
    </row>
    <row r="45" spans="1:22" x14ac:dyDescent="0.25">
      <c r="A45" s="144" t="s">
        <v>98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99</v>
      </c>
      <c r="B46" s="145"/>
      <c r="C46" s="145"/>
      <c r="D46" s="145"/>
      <c r="E46" s="145"/>
      <c r="F46" s="145"/>
      <c r="G46" s="145"/>
      <c r="H46" s="146">
        <v>104</v>
      </c>
      <c r="I46" s="146"/>
      <c r="J46" s="146"/>
      <c r="K46" s="146">
        <v>1254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100</v>
      </c>
      <c r="B47" s="145"/>
      <c r="C47" s="145"/>
      <c r="D47" s="145"/>
      <c r="E47" s="145"/>
      <c r="F47" s="145"/>
      <c r="G47" s="145"/>
      <c r="H47" s="146">
        <v>1285</v>
      </c>
      <c r="I47" s="146"/>
      <c r="J47" s="146"/>
      <c r="K47" s="146">
        <v>6348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101</v>
      </c>
      <c r="B48" s="145"/>
      <c r="C48" s="145"/>
      <c r="D48" s="145"/>
      <c r="E48" s="145"/>
      <c r="F48" s="145"/>
      <c r="G48" s="145"/>
      <c r="H48" s="146">
        <v>246</v>
      </c>
      <c r="I48" s="146"/>
      <c r="J48" s="146"/>
      <c r="K48" s="146">
        <v>1484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102</v>
      </c>
      <c r="B49" s="148"/>
      <c r="C49" s="148"/>
      <c r="D49" s="148"/>
      <c r="E49" s="148"/>
      <c r="F49" s="148"/>
      <c r="G49" s="148"/>
      <c r="H49" s="149">
        <v>148</v>
      </c>
      <c r="I49" s="149"/>
      <c r="J49" s="149"/>
      <c r="K49" s="149">
        <v>1517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103</v>
      </c>
      <c r="B50" s="148"/>
      <c r="C50" s="148"/>
      <c r="D50" s="148"/>
      <c r="E50" s="148"/>
      <c r="F50" s="148"/>
      <c r="G50" s="148"/>
      <c r="H50" s="149">
        <v>84</v>
      </c>
      <c r="I50" s="149"/>
      <c r="J50" s="149"/>
      <c r="K50" s="149">
        <v>815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104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idden="1" x14ac:dyDescent="0.25">
      <c r="A52" s="144" t="s">
        <v>105</v>
      </c>
      <c r="B52" s="145"/>
      <c r="C52" s="145"/>
      <c r="D52" s="145"/>
      <c r="E52" s="145"/>
      <c r="F52" s="145"/>
      <c r="G52" s="145"/>
      <c r="H52" s="146">
        <v>1834</v>
      </c>
      <c r="I52" s="146"/>
      <c r="J52" s="146"/>
      <c r="K52" s="146">
        <v>11019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106</v>
      </c>
      <c r="B53" s="145"/>
      <c r="C53" s="145"/>
      <c r="D53" s="145"/>
      <c r="E53" s="145"/>
      <c r="F53" s="145"/>
      <c r="G53" s="145"/>
      <c r="H53" s="146">
        <v>1834</v>
      </c>
      <c r="I53" s="146"/>
      <c r="J53" s="146"/>
      <c r="K53" s="146">
        <v>11019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ht="30" customHeight="1" x14ac:dyDescent="0.25">
      <c r="A54" s="144" t="s">
        <v>107</v>
      </c>
      <c r="B54" s="145"/>
      <c r="C54" s="145"/>
      <c r="D54" s="145"/>
      <c r="E54" s="145"/>
      <c r="F54" s="145"/>
      <c r="G54" s="145"/>
      <c r="H54" s="146">
        <v>276.47000000000003</v>
      </c>
      <c r="I54" s="146"/>
      <c r="J54" s="146"/>
      <c r="K54" s="146">
        <v>1406.69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7" t="s">
        <v>108</v>
      </c>
      <c r="B55" s="148"/>
      <c r="C55" s="148"/>
      <c r="D55" s="148"/>
      <c r="E55" s="148"/>
      <c r="F55" s="148"/>
      <c r="G55" s="148"/>
      <c r="H55" s="149">
        <v>2110.4699999999998</v>
      </c>
      <c r="I55" s="149"/>
      <c r="J55" s="149"/>
      <c r="K55" s="149">
        <v>12425.69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142</v>
      </c>
      <c r="I57" s="48"/>
      <c r="J57" s="48"/>
      <c r="K57" s="74">
        <f>IF(ISBLANK(Y31),"",ROUND(Z31/Y31,2)*100)</f>
        <v>121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81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6">
    <mergeCell ref="A54:G54"/>
    <mergeCell ref="A55:G55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2110.47/1000</f>
        <v>2.1104699999999998</v>
      </c>
      <c r="H11" s="85"/>
      <c r="I11" s="55" t="s">
        <v>6</v>
      </c>
      <c r="J11" s="86">
        <f>12425.69/1000</f>
        <v>12.425690000000001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8.7199999999999986E-3</v>
      </c>
      <c r="H14" s="85"/>
      <c r="I14" s="55" t="s">
        <v>8</v>
      </c>
      <c r="J14" s="86">
        <f>(P14+P15)/1000</f>
        <v>8.7199999999999986E-3</v>
      </c>
      <c r="K14" s="87"/>
      <c r="L14" s="58">
        <v>646</v>
      </c>
      <c r="M14" s="35" t="s">
        <v>8</v>
      </c>
      <c r="N14" s="57"/>
      <c r="O14" s="26">
        <v>6.63</v>
      </c>
      <c r="P14" s="27">
        <v>6.63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104/1000</f>
        <v>0.104</v>
      </c>
      <c r="H15" s="117"/>
      <c r="I15" s="55" t="s">
        <v>6</v>
      </c>
      <c r="J15" s="86">
        <f>1254/1000</f>
        <v>1.254</v>
      </c>
      <c r="K15" s="87"/>
      <c r="L15" s="59">
        <v>7523</v>
      </c>
      <c r="M15" s="35" t="s">
        <v>6</v>
      </c>
      <c r="N15" s="57"/>
      <c r="O15" s="26">
        <v>2.09</v>
      </c>
      <c r="P15" s="27">
        <v>2.09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111</v>
      </c>
      <c r="C26" s="134" t="s">
        <v>112</v>
      </c>
      <c r="D26" s="154" t="s">
        <v>113</v>
      </c>
      <c r="E26" s="155">
        <v>5.17</v>
      </c>
      <c r="F26" s="136" t="s">
        <v>114</v>
      </c>
      <c r="G26" s="136">
        <v>50.98</v>
      </c>
      <c r="H26" s="156"/>
      <c r="I26" s="156"/>
      <c r="J26" s="136" t="s">
        <v>115</v>
      </c>
      <c r="K26" s="136">
        <v>611.87</v>
      </c>
      <c r="L26" s="157"/>
      <c r="M26" s="156">
        <f>IF(ISNUMBER(K26/G26),IF(NOT(K26/G26=0),K26/G26, " "), " ")</f>
        <v>12.002157708905454</v>
      </c>
      <c r="N26" s="154"/>
    </row>
    <row r="27" spans="1:23" s="29" customFormat="1" ht="22.8" x14ac:dyDescent="0.25">
      <c r="A27" s="152">
        <v>2</v>
      </c>
      <c r="B27" s="153" t="s">
        <v>116</v>
      </c>
      <c r="C27" s="134" t="s">
        <v>117</v>
      </c>
      <c r="D27" s="154" t="s">
        <v>113</v>
      </c>
      <c r="E27" s="155">
        <v>1.46</v>
      </c>
      <c r="F27" s="136" t="s">
        <v>118</v>
      </c>
      <c r="G27" s="136">
        <v>20.190000000000001</v>
      </c>
      <c r="H27" s="156"/>
      <c r="I27" s="156"/>
      <c r="J27" s="136" t="s">
        <v>119</v>
      </c>
      <c r="K27" s="136">
        <v>242.26</v>
      </c>
      <c r="L27" s="157"/>
      <c r="M27" s="156">
        <f>IF(ISNUMBER(K27/G27),IF(NOT(K27/G27=0),K27/G27, " "), " ")</f>
        <v>11.999009410599305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120</v>
      </c>
      <c r="D28" s="154" t="s">
        <v>113</v>
      </c>
      <c r="E28" s="155">
        <v>2.09</v>
      </c>
      <c r="F28" s="136" t="s">
        <v>121</v>
      </c>
      <c r="G28" s="136"/>
      <c r="H28" s="156"/>
      <c r="I28" s="156"/>
      <c r="J28" s="136" t="s">
        <v>121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34.200000000000003" x14ac:dyDescent="0.25">
      <c r="A30" s="152">
        <v>4</v>
      </c>
      <c r="B30" s="153">
        <v>10312</v>
      </c>
      <c r="C30" s="134" t="s">
        <v>123</v>
      </c>
      <c r="D30" s="154" t="s">
        <v>124</v>
      </c>
      <c r="E30" s="155">
        <v>0.25</v>
      </c>
      <c r="F30" s="136" t="s">
        <v>125</v>
      </c>
      <c r="G30" s="136">
        <v>21</v>
      </c>
      <c r="H30" s="156"/>
      <c r="I30" s="156"/>
      <c r="J30" s="136" t="s">
        <v>126</v>
      </c>
      <c r="K30" s="136">
        <v>151.5</v>
      </c>
      <c r="L30" s="157"/>
      <c r="M30" s="156">
        <f>IF(ISNUMBER(K30/G30),IF(NOT(K30/G30=0),K30/G30, " "), " ")</f>
        <v>7.2142857142857144</v>
      </c>
      <c r="N30" s="154" t="s">
        <v>127</v>
      </c>
    </row>
    <row r="31" spans="1:23" ht="22.8" x14ac:dyDescent="0.25">
      <c r="A31" s="152">
        <v>5</v>
      </c>
      <c r="B31" s="153">
        <v>10601</v>
      </c>
      <c r="C31" s="134" t="s">
        <v>128</v>
      </c>
      <c r="D31" s="154" t="s">
        <v>124</v>
      </c>
      <c r="E31" s="155">
        <v>0.16</v>
      </c>
      <c r="F31" s="136" t="s">
        <v>129</v>
      </c>
      <c r="G31" s="136">
        <v>4.42</v>
      </c>
      <c r="H31" s="156"/>
      <c r="I31" s="156"/>
      <c r="J31" s="136" t="s">
        <v>130</v>
      </c>
      <c r="K31" s="136">
        <v>16.559999999999999</v>
      </c>
      <c r="L31" s="157"/>
      <c r="M31" s="156">
        <f>IF(ISNUMBER(K31/G31),IF(NOT(K31/G31=0),K31/G31, " "), " ")</f>
        <v>3.7466063348416285</v>
      </c>
      <c r="N31" s="154" t="s">
        <v>131</v>
      </c>
    </row>
    <row r="32" spans="1:23" ht="34.200000000000003" x14ac:dyDescent="0.25">
      <c r="A32" s="152">
        <v>6</v>
      </c>
      <c r="B32" s="153">
        <v>21141</v>
      </c>
      <c r="C32" s="134" t="s">
        <v>132</v>
      </c>
      <c r="D32" s="154" t="s">
        <v>124</v>
      </c>
      <c r="E32" s="155">
        <v>0.16</v>
      </c>
      <c r="F32" s="136" t="s">
        <v>133</v>
      </c>
      <c r="G32" s="136">
        <v>21.45</v>
      </c>
      <c r="H32" s="156"/>
      <c r="I32" s="156"/>
      <c r="J32" s="136" t="s">
        <v>134</v>
      </c>
      <c r="K32" s="136">
        <v>116.32</v>
      </c>
      <c r="L32" s="157"/>
      <c r="M32" s="156">
        <f>IF(ISNUMBER(K32/G32),IF(NOT(K32/G32=0),K32/G32, " "), " ")</f>
        <v>5.4228438228438227</v>
      </c>
      <c r="N32" s="154" t="s">
        <v>127</v>
      </c>
    </row>
    <row r="33" spans="1:14" ht="22.8" x14ac:dyDescent="0.25">
      <c r="A33" s="152">
        <v>7</v>
      </c>
      <c r="B33" s="153">
        <v>30101</v>
      </c>
      <c r="C33" s="134" t="s">
        <v>135</v>
      </c>
      <c r="D33" s="154" t="s">
        <v>124</v>
      </c>
      <c r="E33" s="155">
        <v>0.01</v>
      </c>
      <c r="F33" s="136" t="s">
        <v>136</v>
      </c>
      <c r="G33" s="136">
        <v>1.1200000000000001</v>
      </c>
      <c r="H33" s="156"/>
      <c r="I33" s="156"/>
      <c r="J33" s="136" t="s">
        <v>137</v>
      </c>
      <c r="K33" s="136">
        <v>4.67</v>
      </c>
      <c r="L33" s="157"/>
      <c r="M33" s="156">
        <f>IF(ISNUMBER(K33/G33),IF(NOT(K33/G33=0),K33/G33, " "), " ")</f>
        <v>4.1696428571428568</v>
      </c>
      <c r="N33" s="154" t="s">
        <v>127</v>
      </c>
    </row>
    <row r="34" spans="1:14" ht="22.8" x14ac:dyDescent="0.25">
      <c r="A34" s="152">
        <v>8</v>
      </c>
      <c r="B34" s="153">
        <v>40101</v>
      </c>
      <c r="C34" s="134" t="s">
        <v>138</v>
      </c>
      <c r="D34" s="154" t="s">
        <v>124</v>
      </c>
      <c r="E34" s="155">
        <v>0.09</v>
      </c>
      <c r="F34" s="136" t="s">
        <v>139</v>
      </c>
      <c r="G34" s="136">
        <v>2.1</v>
      </c>
      <c r="H34" s="156"/>
      <c r="I34" s="156"/>
      <c r="J34" s="136" t="s">
        <v>140</v>
      </c>
      <c r="K34" s="136">
        <v>16.829999999999998</v>
      </c>
      <c r="L34" s="157"/>
      <c r="M34" s="156">
        <f>IF(ISNUMBER(K34/G34),IF(NOT(K34/G34=0),K34/G34, " "), " ")</f>
        <v>8.0142857142857125</v>
      </c>
      <c r="N34" s="154" t="s">
        <v>127</v>
      </c>
    </row>
    <row r="35" spans="1:14" ht="34.200000000000003" x14ac:dyDescent="0.25">
      <c r="A35" s="152">
        <v>9</v>
      </c>
      <c r="B35" s="153">
        <v>60248</v>
      </c>
      <c r="C35" s="134" t="s">
        <v>141</v>
      </c>
      <c r="D35" s="154" t="s">
        <v>124</v>
      </c>
      <c r="E35" s="155">
        <v>0.83</v>
      </c>
      <c r="F35" s="136" t="s">
        <v>142</v>
      </c>
      <c r="G35" s="136">
        <v>120.92</v>
      </c>
      <c r="H35" s="156"/>
      <c r="I35" s="156"/>
      <c r="J35" s="136" t="s">
        <v>143</v>
      </c>
      <c r="K35" s="136">
        <v>729.57</v>
      </c>
      <c r="L35" s="157"/>
      <c r="M35" s="156">
        <f>IF(ISNUMBER(K35/G35),IF(NOT(K35/G35=0),K35/G35, " "), " ")</f>
        <v>6.0334932186569636</v>
      </c>
      <c r="N35" s="154" t="s">
        <v>127</v>
      </c>
    </row>
    <row r="36" spans="1:14" ht="22.8" x14ac:dyDescent="0.25">
      <c r="A36" s="152">
        <v>10</v>
      </c>
      <c r="B36" s="153">
        <v>70149</v>
      </c>
      <c r="C36" s="134" t="s">
        <v>144</v>
      </c>
      <c r="D36" s="154" t="s">
        <v>124</v>
      </c>
      <c r="E36" s="155">
        <v>0.28000000000000003</v>
      </c>
      <c r="F36" s="136" t="s">
        <v>145</v>
      </c>
      <c r="G36" s="136">
        <v>24.63</v>
      </c>
      <c r="H36" s="156"/>
      <c r="I36" s="156"/>
      <c r="J36" s="136" t="s">
        <v>146</v>
      </c>
      <c r="K36" s="136">
        <v>198.52</v>
      </c>
      <c r="L36" s="157"/>
      <c r="M36" s="156">
        <f>IF(ISNUMBER(K36/G36),IF(NOT(K36/G36=0),K36/G36, " "), " ")</f>
        <v>8.0600893219650835</v>
      </c>
      <c r="N36" s="154" t="s">
        <v>127</v>
      </c>
    </row>
    <row r="37" spans="1:14" ht="22.8" x14ac:dyDescent="0.25">
      <c r="A37" s="152">
        <v>11</v>
      </c>
      <c r="B37" s="153">
        <v>111301</v>
      </c>
      <c r="C37" s="134" t="s">
        <v>147</v>
      </c>
      <c r="D37" s="154" t="s">
        <v>124</v>
      </c>
      <c r="E37" s="155">
        <v>0.09</v>
      </c>
      <c r="F37" s="136" t="s">
        <v>148</v>
      </c>
      <c r="G37" s="136">
        <v>0.05</v>
      </c>
      <c r="H37" s="156"/>
      <c r="I37" s="156"/>
      <c r="J37" s="136" t="s">
        <v>149</v>
      </c>
      <c r="K37" s="136">
        <v>0.27</v>
      </c>
      <c r="L37" s="157"/>
      <c r="M37" s="156">
        <f>IF(ISNUMBER(K37/G37),IF(NOT(K37/G37=0),K37/G37, " "), " ")</f>
        <v>5.4</v>
      </c>
      <c r="N37" s="154" t="s">
        <v>127</v>
      </c>
    </row>
    <row r="38" spans="1:14" ht="34.200000000000003" x14ac:dyDescent="0.25">
      <c r="A38" s="152">
        <v>12</v>
      </c>
      <c r="B38" s="153">
        <v>121101</v>
      </c>
      <c r="C38" s="134" t="s">
        <v>150</v>
      </c>
      <c r="D38" s="154" t="s">
        <v>124</v>
      </c>
      <c r="E38" s="155">
        <v>0.09</v>
      </c>
      <c r="F38" s="136" t="s">
        <v>151</v>
      </c>
      <c r="G38" s="136">
        <v>11.67</v>
      </c>
      <c r="H38" s="156"/>
      <c r="I38" s="156"/>
      <c r="J38" s="136" t="s">
        <v>152</v>
      </c>
      <c r="K38" s="136">
        <v>69.09</v>
      </c>
      <c r="L38" s="157"/>
      <c r="M38" s="156">
        <f>IF(ISNUMBER(K38/G38),IF(NOT(K38/G38=0),K38/G38, " "), " ")</f>
        <v>5.9203084832904889</v>
      </c>
      <c r="N38" s="154" t="s">
        <v>131</v>
      </c>
    </row>
    <row r="39" spans="1:14" ht="34.200000000000003" x14ac:dyDescent="0.25">
      <c r="A39" s="152">
        <v>13</v>
      </c>
      <c r="B39" s="153">
        <v>121102</v>
      </c>
      <c r="C39" s="134" t="s">
        <v>153</v>
      </c>
      <c r="D39" s="154" t="s">
        <v>124</v>
      </c>
      <c r="E39" s="155">
        <v>0.09</v>
      </c>
      <c r="F39" s="136" t="s">
        <v>154</v>
      </c>
      <c r="G39" s="136">
        <v>8.1300000000000008</v>
      </c>
      <c r="H39" s="156"/>
      <c r="I39" s="156"/>
      <c r="J39" s="136" t="s">
        <v>155</v>
      </c>
      <c r="K39" s="136">
        <v>48.52</v>
      </c>
      <c r="L39" s="157"/>
      <c r="M39" s="156">
        <f>IF(ISNUMBER(K39/G39),IF(NOT(K39/G39=0),K39/G39, " "), " ")</f>
        <v>5.968019680196802</v>
      </c>
      <c r="N39" s="154" t="s">
        <v>131</v>
      </c>
    </row>
    <row r="40" spans="1:14" ht="34.200000000000003" x14ac:dyDescent="0.25">
      <c r="A40" s="152">
        <v>14</v>
      </c>
      <c r="B40" s="153">
        <v>121103</v>
      </c>
      <c r="C40" s="134" t="s">
        <v>156</v>
      </c>
      <c r="D40" s="154" t="s">
        <v>124</v>
      </c>
      <c r="E40" s="155">
        <v>0.09</v>
      </c>
      <c r="F40" s="136" t="s">
        <v>157</v>
      </c>
      <c r="G40" s="136">
        <v>8.11</v>
      </c>
      <c r="H40" s="156"/>
      <c r="I40" s="156"/>
      <c r="J40" s="136" t="s">
        <v>158</v>
      </c>
      <c r="K40" s="136">
        <v>48.72</v>
      </c>
      <c r="L40" s="157"/>
      <c r="M40" s="156">
        <f>IF(ISNUMBER(K40/G40),IF(NOT(K40/G40=0),K40/G40, " "), " ")</f>
        <v>6.0073982737361282</v>
      </c>
      <c r="N40" s="154" t="s">
        <v>131</v>
      </c>
    </row>
    <row r="41" spans="1:14" ht="45.6" x14ac:dyDescent="0.25">
      <c r="A41" s="152">
        <v>15</v>
      </c>
      <c r="B41" s="153">
        <v>121306</v>
      </c>
      <c r="C41" s="134" t="s">
        <v>159</v>
      </c>
      <c r="D41" s="154" t="s">
        <v>124</v>
      </c>
      <c r="E41" s="155">
        <v>0.09</v>
      </c>
      <c r="F41" s="136" t="s">
        <v>160</v>
      </c>
      <c r="G41" s="136">
        <v>19.84</v>
      </c>
      <c r="H41" s="156"/>
      <c r="I41" s="156"/>
      <c r="J41" s="136" t="s">
        <v>161</v>
      </c>
      <c r="K41" s="136">
        <v>73.260000000000005</v>
      </c>
      <c r="L41" s="157"/>
      <c r="M41" s="156">
        <f>IF(ISNUMBER(K41/G41),IF(NOT(K41/G41=0),K41/G41, " "), " ")</f>
        <v>3.6925403225806455</v>
      </c>
      <c r="N41" s="154" t="s">
        <v>127</v>
      </c>
    </row>
    <row r="42" spans="1:14" ht="19.350000000000001" customHeight="1" x14ac:dyDescent="0.25">
      <c r="A42" s="128" t="s">
        <v>162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163</v>
      </c>
      <c r="C43" s="134" t="s">
        <v>164</v>
      </c>
      <c r="D43" s="154" t="s">
        <v>165</v>
      </c>
      <c r="E43" s="155">
        <v>1E-4</v>
      </c>
      <c r="F43" s="136" t="s">
        <v>166</v>
      </c>
      <c r="G43" s="136">
        <v>0.15</v>
      </c>
      <c r="H43" s="156">
        <v>8474.58</v>
      </c>
      <c r="I43" s="156">
        <v>0.85</v>
      </c>
      <c r="J43" s="136" t="s">
        <v>167</v>
      </c>
      <c r="K43" s="136">
        <v>0.9</v>
      </c>
      <c r="L43" s="157"/>
      <c r="M43" s="156">
        <f>IF(ISNUMBER(K43/G43),IF(NOT(K43/G43=0),K43/G43, " "), " ")</f>
        <v>6</v>
      </c>
      <c r="N43" s="154" t="s">
        <v>168</v>
      </c>
    </row>
    <row r="44" spans="1:14" ht="34.200000000000003" x14ac:dyDescent="0.25">
      <c r="A44" s="152">
        <v>17</v>
      </c>
      <c r="B44" s="153" t="s">
        <v>169</v>
      </c>
      <c r="C44" s="134" t="s">
        <v>170</v>
      </c>
      <c r="D44" s="154" t="s">
        <v>165</v>
      </c>
      <c r="E44" s="155">
        <v>1E-4</v>
      </c>
      <c r="F44" s="136" t="s">
        <v>171</v>
      </c>
      <c r="G44" s="136">
        <v>0.3</v>
      </c>
      <c r="H44" s="156">
        <v>10521</v>
      </c>
      <c r="I44" s="156">
        <v>1.05</v>
      </c>
      <c r="J44" s="136" t="s">
        <v>172</v>
      </c>
      <c r="K44" s="136">
        <v>1.1000000000000001</v>
      </c>
      <c r="L44" s="157"/>
      <c r="M44" s="156">
        <f>IF(ISNUMBER(K44/G44),IF(NOT(K44/G44=0),K44/G44, " "), " ")</f>
        <v>3.666666666666667</v>
      </c>
      <c r="N44" s="154" t="s">
        <v>173</v>
      </c>
    </row>
    <row r="45" spans="1:14" ht="34.200000000000003" x14ac:dyDescent="0.25">
      <c r="A45" s="152">
        <v>18</v>
      </c>
      <c r="B45" s="153" t="s">
        <v>174</v>
      </c>
      <c r="C45" s="134" t="s">
        <v>175</v>
      </c>
      <c r="D45" s="154" t="s">
        <v>165</v>
      </c>
      <c r="E45" s="155">
        <v>3.7000000000000002E-3</v>
      </c>
      <c r="F45" s="136" t="s">
        <v>176</v>
      </c>
      <c r="G45" s="136">
        <v>10.1</v>
      </c>
      <c r="H45" s="156">
        <v>10521</v>
      </c>
      <c r="I45" s="156">
        <v>38.93</v>
      </c>
      <c r="J45" s="136" t="s">
        <v>177</v>
      </c>
      <c r="K45" s="136">
        <v>40.92</v>
      </c>
      <c r="L45" s="157"/>
      <c r="M45" s="156">
        <f>IF(ISNUMBER(K45/G45),IF(NOT(K45/G45=0),K45/G45, " "), " ")</f>
        <v>4.0514851485148515</v>
      </c>
      <c r="N45" s="154" t="s">
        <v>173</v>
      </c>
    </row>
    <row r="46" spans="1:14" ht="34.200000000000003" x14ac:dyDescent="0.25">
      <c r="A46" s="152">
        <v>19</v>
      </c>
      <c r="B46" s="153" t="s">
        <v>178</v>
      </c>
      <c r="C46" s="134" t="s">
        <v>179</v>
      </c>
      <c r="D46" s="154" t="s">
        <v>180</v>
      </c>
      <c r="E46" s="155">
        <v>1.1000000000000001E-3</v>
      </c>
      <c r="F46" s="136" t="s">
        <v>181</v>
      </c>
      <c r="G46" s="136">
        <v>1.1000000000000001</v>
      </c>
      <c r="H46" s="156">
        <v>6658</v>
      </c>
      <c r="I46" s="156">
        <v>7.32</v>
      </c>
      <c r="J46" s="136" t="s">
        <v>182</v>
      </c>
      <c r="K46" s="136">
        <v>7.59</v>
      </c>
      <c r="L46" s="157"/>
      <c r="M46" s="156">
        <f>IF(ISNUMBER(K46/G46),IF(NOT(K46/G46=0),K46/G46, " "), " ")</f>
        <v>6.8999999999999995</v>
      </c>
      <c r="N46" s="154" t="s">
        <v>183</v>
      </c>
    </row>
    <row r="47" spans="1:14" ht="34.200000000000003" x14ac:dyDescent="0.25">
      <c r="A47" s="152">
        <v>20</v>
      </c>
      <c r="B47" s="153" t="s">
        <v>184</v>
      </c>
      <c r="C47" s="134" t="s">
        <v>185</v>
      </c>
      <c r="D47" s="154" t="s">
        <v>180</v>
      </c>
      <c r="E47" s="155">
        <v>1.5E-3</v>
      </c>
      <c r="F47" s="136" t="s">
        <v>186</v>
      </c>
      <c r="G47" s="136">
        <v>1.1599999999999999</v>
      </c>
      <c r="H47" s="156">
        <v>4875.54</v>
      </c>
      <c r="I47" s="156">
        <v>7.31</v>
      </c>
      <c r="J47" s="136" t="s">
        <v>187</v>
      </c>
      <c r="K47" s="136">
        <v>7.63</v>
      </c>
      <c r="L47" s="157"/>
      <c r="M47" s="156">
        <f>IF(ISNUMBER(K47/G47),IF(NOT(K47/G47=0),K47/G47, " "), " ")</f>
        <v>6.5775862068965525</v>
      </c>
      <c r="N47" s="154" t="s">
        <v>188</v>
      </c>
    </row>
    <row r="48" spans="1:14" ht="34.200000000000003" x14ac:dyDescent="0.25">
      <c r="A48" s="152">
        <v>21</v>
      </c>
      <c r="B48" s="153" t="s">
        <v>189</v>
      </c>
      <c r="C48" s="134" t="s">
        <v>190</v>
      </c>
      <c r="D48" s="154" t="s">
        <v>180</v>
      </c>
      <c r="E48" s="155">
        <v>2.9999999999999997E-4</v>
      </c>
      <c r="F48" s="136" t="s">
        <v>191</v>
      </c>
      <c r="G48" s="136">
        <v>0.2</v>
      </c>
      <c r="H48" s="156">
        <v>4950.91</v>
      </c>
      <c r="I48" s="156">
        <v>1.49</v>
      </c>
      <c r="J48" s="136" t="s">
        <v>192</v>
      </c>
      <c r="K48" s="136">
        <v>1.55</v>
      </c>
      <c r="L48" s="157"/>
      <c r="M48" s="156">
        <f>IF(ISNUMBER(K48/G48),IF(NOT(K48/G48=0),K48/G48, " "), " ")</f>
        <v>7.75</v>
      </c>
      <c r="N48" s="154" t="s">
        <v>193</v>
      </c>
    </row>
    <row r="49" spans="1:14" ht="45.6" x14ac:dyDescent="0.25">
      <c r="A49" s="152">
        <v>22</v>
      </c>
      <c r="B49" s="153" t="s">
        <v>194</v>
      </c>
      <c r="C49" s="134" t="s">
        <v>195</v>
      </c>
      <c r="D49" s="154" t="s">
        <v>165</v>
      </c>
      <c r="E49" s="155">
        <v>1E-3</v>
      </c>
      <c r="F49" s="136" t="s">
        <v>196</v>
      </c>
      <c r="G49" s="136">
        <v>9.48</v>
      </c>
      <c r="H49" s="156">
        <v>59161</v>
      </c>
      <c r="I49" s="156">
        <v>59.16</v>
      </c>
      <c r="J49" s="136" t="s">
        <v>197</v>
      </c>
      <c r="K49" s="136">
        <v>59.88</v>
      </c>
      <c r="L49" s="157"/>
      <c r="M49" s="156">
        <f>IF(ISNUMBER(K49/G49),IF(NOT(K49/G49=0),K49/G49, " "), " ")</f>
        <v>6.3164556962025316</v>
      </c>
      <c r="N49" s="154" t="s">
        <v>198</v>
      </c>
    </row>
    <row r="50" spans="1:14" ht="34.200000000000003" x14ac:dyDescent="0.25">
      <c r="A50" s="152">
        <v>23</v>
      </c>
      <c r="B50" s="153" t="s">
        <v>199</v>
      </c>
      <c r="C50" s="134" t="s">
        <v>200</v>
      </c>
      <c r="D50" s="154" t="s">
        <v>180</v>
      </c>
      <c r="E50" s="155">
        <v>1.6559999999999999</v>
      </c>
      <c r="F50" s="136" t="s">
        <v>201</v>
      </c>
      <c r="G50" s="136">
        <v>1246.97</v>
      </c>
      <c r="H50" s="156">
        <v>3308.71</v>
      </c>
      <c r="I50" s="156">
        <v>5479.22</v>
      </c>
      <c r="J50" s="136" t="s">
        <v>202</v>
      </c>
      <c r="K50" s="136">
        <v>6177.91</v>
      </c>
      <c r="L50" s="157"/>
      <c r="M50" s="156">
        <f>IF(ISNUMBER(K50/G50),IF(NOT(K50/G50=0),K50/G50, " "), " ")</f>
        <v>4.9543373136482831</v>
      </c>
      <c r="N50" s="154" t="s">
        <v>203</v>
      </c>
    </row>
    <row r="51" spans="1:14" ht="34.200000000000003" x14ac:dyDescent="0.25">
      <c r="A51" s="158">
        <v>24</v>
      </c>
      <c r="B51" s="159" t="s">
        <v>204</v>
      </c>
      <c r="C51" s="140" t="s">
        <v>205</v>
      </c>
      <c r="D51" s="160" t="s">
        <v>180</v>
      </c>
      <c r="E51" s="161">
        <v>0.13500000000000001</v>
      </c>
      <c r="F51" s="142" t="s">
        <v>206</v>
      </c>
      <c r="G51" s="142">
        <v>15.8</v>
      </c>
      <c r="H51" s="162">
        <v>161</v>
      </c>
      <c r="I51" s="162">
        <v>21.74</v>
      </c>
      <c r="J51" s="142" t="s">
        <v>207</v>
      </c>
      <c r="K51" s="142">
        <v>51.57</v>
      </c>
      <c r="L51" s="163"/>
      <c r="M51" s="162">
        <f>IF(ISNUMBER(K51/G51),IF(NOT(K51/G51=0),K51/G51, " "), " ")</f>
        <v>3.2639240506329115</v>
      </c>
      <c r="N51" s="160" t="s">
        <v>208</v>
      </c>
    </row>
    <row r="52" spans="1:14" x14ac:dyDescent="0.25">
      <c r="A52" s="144" t="s">
        <v>93</v>
      </c>
      <c r="B52" s="145"/>
      <c r="C52" s="145"/>
      <c r="D52" s="145"/>
      <c r="E52" s="145"/>
      <c r="F52" s="145"/>
      <c r="G52" s="164">
        <v>1602</v>
      </c>
      <c r="H52" s="165"/>
      <c r="I52" s="165"/>
      <c r="J52" s="165"/>
      <c r="K52" s="164">
        <v>8687</v>
      </c>
      <c r="L52" s="166"/>
      <c r="M52" s="164">
        <f ca="1">IF(ISNUMBER(INDIRECT("K" &amp; ROW())/INDIRECT("G" &amp; ROW())),INDIRECT("K" &amp; ROW())/INDIRECT("G" &amp; ROW()), " ")</f>
        <v>5.4225967540574285</v>
      </c>
      <c r="N52" s="146" t="s">
        <v>209</v>
      </c>
    </row>
    <row r="53" spans="1:14" x14ac:dyDescent="0.25">
      <c r="A53" s="144" t="s">
        <v>98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209</v>
      </c>
    </row>
    <row r="54" spans="1:14" x14ac:dyDescent="0.25">
      <c r="A54" s="144" t="s">
        <v>99</v>
      </c>
      <c r="B54" s="145"/>
      <c r="C54" s="145"/>
      <c r="D54" s="145"/>
      <c r="E54" s="145"/>
      <c r="F54" s="145"/>
      <c r="G54" s="164">
        <v>104</v>
      </c>
      <c r="H54" s="165"/>
      <c r="I54" s="165"/>
      <c r="J54" s="165"/>
      <c r="K54" s="164">
        <v>1254</v>
      </c>
      <c r="L54" s="166"/>
      <c r="M54" s="164">
        <f ca="1">IF(ISNUMBER(INDIRECT("K" &amp; ROW())/INDIRECT("G" &amp; ROW())),INDIRECT("K" &amp; ROW())/INDIRECT("G" &amp; ROW()), " ")</f>
        <v>12.057692307692308</v>
      </c>
      <c r="N54" s="146" t="s">
        <v>209</v>
      </c>
    </row>
    <row r="55" spans="1:14" x14ac:dyDescent="0.25">
      <c r="A55" s="144" t="s">
        <v>100</v>
      </c>
      <c r="B55" s="145"/>
      <c r="C55" s="145"/>
      <c r="D55" s="145"/>
      <c r="E55" s="145"/>
      <c r="F55" s="145"/>
      <c r="G55" s="164">
        <v>1285</v>
      </c>
      <c r="H55" s="165"/>
      <c r="I55" s="165"/>
      <c r="J55" s="165"/>
      <c r="K55" s="164">
        <v>6348</v>
      </c>
      <c r="L55" s="166"/>
      <c r="M55" s="164">
        <f ca="1">IF(ISNUMBER(INDIRECT("K" &amp; ROW())/INDIRECT("G" &amp; ROW())),INDIRECT("K" &amp; ROW())/INDIRECT("G" &amp; ROW()), " ")</f>
        <v>4.9400778210116734</v>
      </c>
      <c r="N55" s="146" t="s">
        <v>209</v>
      </c>
    </row>
    <row r="56" spans="1:14" x14ac:dyDescent="0.25">
      <c r="A56" s="144" t="s">
        <v>101</v>
      </c>
      <c r="B56" s="145"/>
      <c r="C56" s="145"/>
      <c r="D56" s="145"/>
      <c r="E56" s="145"/>
      <c r="F56" s="145"/>
      <c r="G56" s="164">
        <v>246</v>
      </c>
      <c r="H56" s="165"/>
      <c r="I56" s="165"/>
      <c r="J56" s="165"/>
      <c r="K56" s="164">
        <v>1484</v>
      </c>
      <c r="L56" s="166"/>
      <c r="M56" s="164">
        <f ca="1">IF(ISNUMBER(INDIRECT("K" &amp; ROW())/INDIRECT("G" &amp; ROW())),INDIRECT("K" &amp; ROW())/INDIRECT("G" &amp; ROW()), " ")</f>
        <v>6.0325203252032518</v>
      </c>
      <c r="N56" s="146" t="s">
        <v>209</v>
      </c>
    </row>
    <row r="57" spans="1:14" x14ac:dyDescent="0.25">
      <c r="A57" s="147" t="s">
        <v>102</v>
      </c>
      <c r="B57" s="148"/>
      <c r="C57" s="148"/>
      <c r="D57" s="148"/>
      <c r="E57" s="148"/>
      <c r="F57" s="148"/>
      <c r="G57" s="167">
        <v>148</v>
      </c>
      <c r="H57" s="168"/>
      <c r="I57" s="168"/>
      <c r="J57" s="168"/>
      <c r="K57" s="167">
        <v>1517</v>
      </c>
      <c r="L57" s="169"/>
      <c r="M57" s="167">
        <f ca="1">IF(ISNUMBER(INDIRECT("K" &amp; ROW())/INDIRECT("G" &amp; ROW())),INDIRECT("K" &amp; ROW())/INDIRECT("G" &amp; ROW()), " ")</f>
        <v>10.25</v>
      </c>
      <c r="N57" s="149" t="s">
        <v>209</v>
      </c>
    </row>
    <row r="58" spans="1:14" x14ac:dyDescent="0.25">
      <c r="A58" s="147" t="s">
        <v>103</v>
      </c>
      <c r="B58" s="148"/>
      <c r="C58" s="148"/>
      <c r="D58" s="148"/>
      <c r="E58" s="148"/>
      <c r="F58" s="148"/>
      <c r="G58" s="167">
        <v>84</v>
      </c>
      <c r="H58" s="168"/>
      <c r="I58" s="168"/>
      <c r="J58" s="168"/>
      <c r="K58" s="167">
        <v>815</v>
      </c>
      <c r="L58" s="169"/>
      <c r="M58" s="167">
        <f ca="1">IF(ISNUMBER(INDIRECT("K" &amp; ROW())/INDIRECT("G" &amp; ROW())),INDIRECT("K" &amp; ROW())/INDIRECT("G" &amp; ROW()), " ")</f>
        <v>9.7023809523809526</v>
      </c>
      <c r="N58" s="149" t="s">
        <v>209</v>
      </c>
    </row>
    <row r="59" spans="1:14" x14ac:dyDescent="0.25">
      <c r="A59" s="147" t="s">
        <v>104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209</v>
      </c>
    </row>
    <row r="60" spans="1:14" x14ac:dyDescent="0.25">
      <c r="A60" s="144" t="s">
        <v>105</v>
      </c>
      <c r="B60" s="145"/>
      <c r="C60" s="145"/>
      <c r="D60" s="145"/>
      <c r="E60" s="145"/>
      <c r="F60" s="145"/>
      <c r="G60" s="164">
        <v>1834</v>
      </c>
      <c r="H60" s="165"/>
      <c r="I60" s="165"/>
      <c r="J60" s="165"/>
      <c r="K60" s="164">
        <v>11019</v>
      </c>
      <c r="L60" s="166"/>
      <c r="M60" s="164">
        <f ca="1">IF(ISNUMBER(INDIRECT("K" &amp; ROW())/INDIRECT("G" &amp; ROW())),INDIRECT("K" &amp; ROW())/INDIRECT("G" &amp; ROW()), " ")</f>
        <v>6.0081788440567063</v>
      </c>
      <c r="N60" s="146" t="s">
        <v>209</v>
      </c>
    </row>
    <row r="61" spans="1:14" x14ac:dyDescent="0.25">
      <c r="A61" s="144" t="s">
        <v>106</v>
      </c>
      <c r="B61" s="145"/>
      <c r="C61" s="145"/>
      <c r="D61" s="145"/>
      <c r="E61" s="145"/>
      <c r="F61" s="145"/>
      <c r="G61" s="164">
        <v>1834</v>
      </c>
      <c r="H61" s="165"/>
      <c r="I61" s="165"/>
      <c r="J61" s="165"/>
      <c r="K61" s="164">
        <v>11019</v>
      </c>
      <c r="L61" s="166"/>
      <c r="M61" s="164">
        <f ca="1">IF(ISNUMBER(INDIRECT("K" &amp; ROW())/INDIRECT("G" &amp; ROW())),INDIRECT("K" &amp; ROW())/INDIRECT("G" &amp; ROW()), " ")</f>
        <v>6.0081788440567063</v>
      </c>
      <c r="N61" s="146" t="s">
        <v>209</v>
      </c>
    </row>
    <row r="62" spans="1:14" ht="30" customHeight="1" x14ac:dyDescent="0.25">
      <c r="A62" s="144" t="s">
        <v>107</v>
      </c>
      <c r="B62" s="145"/>
      <c r="C62" s="145"/>
      <c r="D62" s="145"/>
      <c r="E62" s="145"/>
      <c r="F62" s="145"/>
      <c r="G62" s="164">
        <v>276.47000000000003</v>
      </c>
      <c r="H62" s="165"/>
      <c r="I62" s="165"/>
      <c r="J62" s="165"/>
      <c r="K62" s="164">
        <v>1406.69</v>
      </c>
      <c r="L62" s="166"/>
      <c r="M62" s="164">
        <f ca="1">IF(ISNUMBER(INDIRECT("K" &amp; ROW())/INDIRECT("G" &amp; ROW())),INDIRECT("K" &amp; ROW())/INDIRECT("G" &amp; ROW()), " ")</f>
        <v>5.0880384851882656</v>
      </c>
      <c r="N62" s="146" t="s">
        <v>209</v>
      </c>
    </row>
    <row r="63" spans="1:14" x14ac:dyDescent="0.25">
      <c r="A63" s="147" t="s">
        <v>108</v>
      </c>
      <c r="B63" s="148"/>
      <c r="C63" s="148"/>
      <c r="D63" s="148"/>
      <c r="E63" s="148"/>
      <c r="F63" s="148"/>
      <c r="G63" s="167">
        <v>2110.4699999999998</v>
      </c>
      <c r="H63" s="168"/>
      <c r="I63" s="168"/>
      <c r="J63" s="168"/>
      <c r="K63" s="167">
        <v>12425.69</v>
      </c>
      <c r="L63" s="169"/>
      <c r="M63" s="167">
        <f ca="1">IF(ISNUMBER(INDIRECT("K" &amp; ROW())/INDIRECT("G" &amp; ROW())),INDIRECT("K" &amp; ROW())/INDIRECT("G" &amp; ROW()), " ")</f>
        <v>5.8876411415466707</v>
      </c>
      <c r="N63" s="149" t="s">
        <v>209</v>
      </c>
    </row>
    <row r="64" spans="1:14" x14ac:dyDescent="0.25">
      <c r="A64" s="48"/>
      <c r="G64" s="67"/>
      <c r="H64" s="68"/>
      <c r="I64" s="68"/>
      <c r="J64" s="68"/>
      <c r="K64" s="67"/>
      <c r="L64" s="69"/>
      <c r="M64" s="67"/>
      <c r="N64" s="48"/>
    </row>
    <row r="65" spans="1:14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3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72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</sheetData>
  <mergeCells count="43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24:N24"/>
    <mergeCell ref="A25:N25"/>
    <mergeCell ref="A29:N29"/>
    <mergeCell ref="A42:N42"/>
    <mergeCell ref="A52:F52"/>
    <mergeCell ref="A53:F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2016-03-15T03:17:06Z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