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5" i="8"/>
  <c r="K54" i="8"/>
  <c r="H55" i="8"/>
  <c r="H54" i="8"/>
  <c r="J14" i="16"/>
  <c r="G14" i="16"/>
  <c r="K30" i="8"/>
  <c r="H30" i="8"/>
  <c r="A18" i="16"/>
  <c r="M27" i="16"/>
  <c r="M31" i="16"/>
  <c r="M35" i="16"/>
  <c r="M28" i="16"/>
  <c r="M32" i="16"/>
  <c r="M36" i="16"/>
  <c r="M29" i="16"/>
  <c r="M33" i="16"/>
  <c r="M30" i="16"/>
  <c r="M3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5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2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2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2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2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2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3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<sst xmlns="http://schemas.openxmlformats.org/spreadsheetml/2006/main" count="166" uniqueCount="98">
  <si>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</si>
  <si>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</si>
  <si>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</si>
  <si>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</si>
  <si>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</si>
  <si>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</si>
  <si>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</si>
  <si>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</si>
  <si>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</si>
  <si>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</si>
  <si>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</si>
  <si>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</si>
  <si>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</si>
  <si>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</si>
  <si>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</si>
  <si>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</si>
  <si>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</si>
  <si>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</si>
  <si>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</si>
  <si>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</si>
  <si>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</si>
  <si>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</si>
  <si>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</si>
  <si>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</si>
  <si>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</si>
  <si>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</si>
  <si>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</si>
  <si>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</si>
  <si>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</si>
  <si>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</si>
  <si>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</si>
  <si>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</si>
  <si>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</si>
  <si>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</si>
  <si>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</si>
  <si>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</si>
  <si>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</si>
  <si>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</si>
  <si>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</si>
  <si>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</si>
  <si>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</si>
  <si>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</si>
  <si>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</si>
  <si>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</si>
  <si>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</si>
  <si>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</si>
  <si>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</si>
  <si>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</si>
  <si>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</si>
  <si>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</si>
  <si>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</si>
  <si>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</si>
  <si>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</si>
  <si>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</si>
  <si>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</si>
  <si>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</si>
  <si>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</si>
  <si>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</si>
  <si>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</si>
  <si>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</si>
  <si>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</si>
  <si>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</si>
  <si>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</si>
  <si>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</si>
  <si>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</si>
  <si>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</si>
  <si>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15.03.2016</t>
  </si>
  <si>
    <t>01.10.2015</t>
  </si>
  <si>
    <t>31.10.2015</t>
  </si>
  <si>
    <t>О ПРИЕМКЕ ВЫПОЛНЕННЫХ РАБОТ за Октябрь 2015</t>
  </si>
  <si>
    <t>на Цветная,2</t>
  </si>
  <si>
    <t>Сдал:  _________________ //</t>
  </si>
  <si>
    <t>Принял:  _________________ //</t>
  </si>
  <si>
    <t>Раздел 5. Декабрь</t>
  </si>
  <si>
    <t>подвал</t>
  </si>
  <si>
    <t>ТЕРр65-23-2
Слив и наполнение водой системы отопления: с осмотром системы
1000 м3 объема здания
НР 63%=74%*0.85 от ФОТ
СП 40%=50%*0.8 от ФОТ</t>
  </si>
  <si>
    <t>1,62
63
40</t>
  </si>
  <si>
    <t>22
16
11</t>
  </si>
  <si>
    <t>266
168
106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</si>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</sst>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5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3"/>
  <sheetViews>
    <sheetView showGridLines="0" tabSelected="1" topLeftCell="D13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2.06</v>
      </c>
      <c r="X14" s="27">
        <v>2.06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58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49.79/1000</f>
        <v>4.9790000000000001E-2</v>
      </c>
      <c r="I27" s="85"/>
      <c r="J27" s="35" t="s">
        <v>6</v>
      </c>
      <c r="K27" s="86">
        <f>548.04/1000</f>
        <v>0.54803999999999997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2.0600000000000002E-3</v>
      </c>
      <c r="I30" s="85"/>
      <c r="J30" s="35" t="s">
        <v>8</v>
      </c>
      <c r="K30" s="86">
        <f>(X14+X15)/1000</f>
        <v>2.0600000000000002E-3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22</v>
      </c>
      <c r="Z30" s="71">
        <v>16</v>
      </c>
      <c r="AA30" s="71">
        <v>11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22/1000</f>
        <v>2.1999999999999999E-2</v>
      </c>
      <c r="I31" s="85"/>
      <c r="J31" s="35" t="s">
        <v>6</v>
      </c>
      <c r="K31" s="86">
        <f>266/1000</f>
        <v>0.26600000000000001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266</v>
      </c>
      <c r="Z31" s="72">
        <v>168</v>
      </c>
      <c r="AA31" s="72">
        <v>106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7</v>
      </c>
      <c r="C42" s="134" t="s">
        <v>75</v>
      </c>
      <c r="D42" s="135" t="s">
        <v>76</v>
      </c>
      <c r="E42" s="136">
        <v>13.69</v>
      </c>
      <c r="F42" s="137">
        <v>13.69</v>
      </c>
      <c r="G42" s="136"/>
      <c r="H42" s="136" t="s">
        <v>77</v>
      </c>
      <c r="I42" s="136">
        <v>22</v>
      </c>
      <c r="J42" s="136"/>
      <c r="K42" s="136" t="s">
        <v>78</v>
      </c>
      <c r="L42" s="137">
        <v>266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x14ac:dyDescent="0.25">
      <c r="A43" s="138" t="s">
        <v>80</v>
      </c>
      <c r="B43" s="139"/>
      <c r="C43" s="139"/>
      <c r="D43" s="139"/>
      <c r="E43" s="139"/>
      <c r="F43" s="139"/>
      <c r="G43" s="139"/>
      <c r="H43" s="140">
        <v>22</v>
      </c>
      <c r="I43" s="140">
        <v>22</v>
      </c>
      <c r="J43" s="140"/>
      <c r="K43" s="140">
        <v>266</v>
      </c>
      <c r="L43" s="140">
        <v>266</v>
      </c>
      <c r="M43" s="140"/>
      <c r="N43" s="140"/>
      <c r="O43" s="140"/>
      <c r="P43" s="140"/>
      <c r="Q43" s="140"/>
      <c r="R43" s="140"/>
      <c r="S43" s="140"/>
      <c r="T43" s="140"/>
      <c r="U43" s="140"/>
      <c r="V43" s="140"/>
    </row>
    <row r="44" spans="1:22" x14ac:dyDescent="0.25">
      <c r="A44" s="138" t="s">
        <v>81</v>
      </c>
      <c r="B44" s="139"/>
      <c r="C44" s="139"/>
      <c r="D44" s="139"/>
      <c r="E44" s="139"/>
      <c r="F44" s="139"/>
      <c r="G44" s="139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</row>
    <row r="45" spans="1:22" x14ac:dyDescent="0.25">
      <c r="A45" s="138" t="s">
        <v>82</v>
      </c>
      <c r="B45" s="139"/>
      <c r="C45" s="139"/>
      <c r="D45" s="139"/>
      <c r="E45" s="139"/>
      <c r="F45" s="139"/>
      <c r="G45" s="139"/>
      <c r="H45" s="140">
        <v>22</v>
      </c>
      <c r="I45" s="140"/>
      <c r="J45" s="140"/>
      <c r="K45" s="140">
        <v>266</v>
      </c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</row>
    <row r="46" spans="1:22" x14ac:dyDescent="0.25">
      <c r="A46" s="141" t="s">
        <v>83</v>
      </c>
      <c r="B46" s="142"/>
      <c r="C46" s="142"/>
      <c r="D46" s="142"/>
      <c r="E46" s="142"/>
      <c r="F46" s="142"/>
      <c r="G46" s="142"/>
      <c r="H46" s="143">
        <v>16</v>
      </c>
      <c r="I46" s="143"/>
      <c r="J46" s="143"/>
      <c r="K46" s="143">
        <v>168</v>
      </c>
      <c r="L46" s="143"/>
      <c r="M46" s="140"/>
      <c r="N46" s="140"/>
      <c r="O46" s="140"/>
      <c r="P46" s="140"/>
      <c r="Q46" s="140"/>
      <c r="R46" s="140"/>
      <c r="S46" s="140"/>
      <c r="T46" s="140"/>
      <c r="U46" s="140"/>
      <c r="V46" s="140"/>
    </row>
    <row r="47" spans="1:22" x14ac:dyDescent="0.25">
      <c r="A47" s="141" t="s">
        <v>84</v>
      </c>
      <c r="B47" s="142"/>
      <c r="C47" s="142"/>
      <c r="D47" s="142"/>
      <c r="E47" s="142"/>
      <c r="F47" s="142"/>
      <c r="G47" s="142"/>
      <c r="H47" s="143">
        <v>11</v>
      </c>
      <c r="I47" s="143"/>
      <c r="J47" s="143"/>
      <c r="K47" s="143">
        <v>106</v>
      </c>
      <c r="L47" s="143"/>
      <c r="M47" s="140"/>
      <c r="N47" s="140"/>
      <c r="O47" s="140"/>
      <c r="P47" s="140"/>
      <c r="Q47" s="140"/>
      <c r="R47" s="140"/>
      <c r="S47" s="140"/>
      <c r="T47" s="140"/>
      <c r="U47" s="140"/>
      <c r="V47" s="140"/>
    </row>
    <row r="48" spans="1:22" x14ac:dyDescent="0.25">
      <c r="A48" s="141" t="s">
        <v>85</v>
      </c>
      <c r="B48" s="142"/>
      <c r="C48" s="142"/>
      <c r="D48" s="142"/>
      <c r="E48" s="142"/>
      <c r="F48" s="142"/>
      <c r="G48" s="142"/>
      <c r="H48" s="143"/>
      <c r="I48" s="143"/>
      <c r="J48" s="143"/>
      <c r="K48" s="143"/>
      <c r="L48" s="143"/>
      <c r="M48" s="140"/>
      <c r="N48" s="140"/>
      <c r="O48" s="140"/>
      <c r="P48" s="140"/>
      <c r="Q48" s="140"/>
      <c r="R48" s="140"/>
      <c r="S48" s="140"/>
      <c r="T48" s="140"/>
      <c r="U48" s="140"/>
      <c r="V48" s="140"/>
    </row>
    <row r="49" spans="1:22" ht="30" hidden="1" customHeight="1" x14ac:dyDescent="0.25">
      <c r="A49" s="138" t="s">
        <v>86</v>
      </c>
      <c r="B49" s="139"/>
      <c r="C49" s="139"/>
      <c r="D49" s="139"/>
      <c r="E49" s="139"/>
      <c r="F49" s="139"/>
      <c r="G49" s="139"/>
      <c r="H49" s="140">
        <v>49</v>
      </c>
      <c r="I49" s="140"/>
      <c r="J49" s="140"/>
      <c r="K49" s="140">
        <v>540</v>
      </c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</row>
    <row r="50" spans="1:22" x14ac:dyDescent="0.25">
      <c r="A50" s="138" t="s">
        <v>87</v>
      </c>
      <c r="B50" s="139"/>
      <c r="C50" s="139"/>
      <c r="D50" s="139"/>
      <c r="E50" s="139"/>
      <c r="F50" s="139"/>
      <c r="G50" s="139"/>
      <c r="H50" s="140">
        <v>49</v>
      </c>
      <c r="I50" s="140"/>
      <c r="J50" s="140"/>
      <c r="K50" s="140">
        <v>540</v>
      </c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</row>
    <row r="51" spans="1:22" ht="30" customHeight="1" x14ac:dyDescent="0.25">
      <c r="A51" s="138" t="s">
        <v>88</v>
      </c>
      <c r="B51" s="139"/>
      <c r="C51" s="139"/>
      <c r="D51" s="139"/>
      <c r="E51" s="139"/>
      <c r="F51" s="139"/>
      <c r="G51" s="139"/>
      <c r="H51" s="140">
        <v>0.79</v>
      </c>
      <c r="I51" s="140"/>
      <c r="J51" s="140"/>
      <c r="K51" s="140">
        <v>8.0399999999999991</v>
      </c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</row>
    <row r="52" spans="1:22" x14ac:dyDescent="0.25">
      <c r="A52" s="141" t="s">
        <v>89</v>
      </c>
      <c r="B52" s="142"/>
      <c r="C52" s="142"/>
      <c r="D52" s="142"/>
      <c r="E52" s="142"/>
      <c r="F52" s="142"/>
      <c r="G52" s="142"/>
      <c r="H52" s="143">
        <v>49.79</v>
      </c>
      <c r="I52" s="143"/>
      <c r="J52" s="143"/>
      <c r="K52" s="143">
        <v>548.04</v>
      </c>
      <c r="L52" s="143"/>
      <c r="M52" s="140"/>
      <c r="N52" s="140"/>
      <c r="O52" s="140"/>
      <c r="P52" s="140"/>
      <c r="Q52" s="140"/>
      <c r="R52" s="140"/>
      <c r="S52" s="140"/>
      <c r="T52" s="140"/>
      <c r="U52" s="140"/>
      <c r="V52" s="140"/>
    </row>
    <row r="53" spans="1:22" x14ac:dyDescent="0.25">
      <c r="A53" s="50"/>
      <c r="B53" s="39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  <row r="54" spans="1:22" x14ac:dyDescent="0.25">
      <c r="A54" s="50"/>
      <c r="B54" s="39"/>
      <c r="C54" s="73" t="s">
        <v>64</v>
      </c>
      <c r="D54" s="48"/>
      <c r="E54" s="48"/>
      <c r="F54" s="48"/>
      <c r="G54" s="48"/>
      <c r="H54" s="74">
        <f>IF(ISBLANK(Y30),"",ROUND(Z30/Y30,2)*100)</f>
        <v>73</v>
      </c>
      <c r="I54" s="48"/>
      <c r="J54" s="48"/>
      <c r="K54" s="74">
        <f>IF(ISBLANK(Y31),"",ROUND(Z31/Y31,2)*100)</f>
        <v>63</v>
      </c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x14ac:dyDescent="0.25">
      <c r="A55" s="50"/>
      <c r="B55" s="39"/>
      <c r="C55" s="73" t="s">
        <v>65</v>
      </c>
      <c r="D55" s="48"/>
      <c r="E55" s="48"/>
      <c r="F55" s="48"/>
      <c r="G55" s="48"/>
      <c r="H55" s="45">
        <f>IF(ISBLANK(Y30),"",ROUND(AA30/Y30,2)*100)</f>
        <v>50</v>
      </c>
      <c r="I55" s="48"/>
      <c r="J55" s="48"/>
      <c r="K55" s="45">
        <f>IF(ISBLANK(Y31),"",ROUND(AA31/Y31,2)*100)</f>
        <v>40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28"/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22" x14ac:dyDescent="0.25">
      <c r="B57" s="75" t="s">
        <v>71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5">
      <c r="B58" s="3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75" t="s">
        <v>72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46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2" spans="1:22" x14ac:dyDescent="0.25">
      <c r="C62" s="49"/>
      <c r="D62" s="49"/>
      <c r="E62" s="49"/>
      <c r="F62" s="49"/>
      <c r="G62" s="49"/>
    </row>
    <row r="63" spans="1:22" x14ac:dyDescent="0.25">
      <c r="C63" s="49"/>
      <c r="D63" s="49"/>
      <c r="E63" s="49"/>
      <c r="F63" s="49"/>
      <c r="G63" s="4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</sheetData>
  <mergeCells count="44"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49.79/1000</f>
        <v>4.9790000000000001E-2</v>
      </c>
      <c r="H11" s="85"/>
      <c r="I11" s="55" t="s">
        <v>6</v>
      </c>
      <c r="J11" s="86">
        <f>548.04/1000</f>
        <v>0.54803999999999997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2.0600000000000002E-3</v>
      </c>
      <c r="H14" s="85"/>
      <c r="I14" s="55" t="s">
        <v>8</v>
      </c>
      <c r="J14" s="86">
        <f>(P14+P15)/1000</f>
        <v>2.0600000000000002E-3</v>
      </c>
      <c r="K14" s="87"/>
      <c r="L14" s="58">
        <v>140</v>
      </c>
      <c r="M14" s="35" t="s">
        <v>8</v>
      </c>
      <c r="N14" s="57"/>
      <c r="O14" s="26">
        <v>2.06</v>
      </c>
      <c r="P14" s="27">
        <v>2.06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22/1000</f>
        <v>2.1999999999999999E-2</v>
      </c>
      <c r="H15" s="117"/>
      <c r="I15" s="55" t="s">
        <v>6</v>
      </c>
      <c r="J15" s="86">
        <f>266/1000</f>
        <v>0.26600000000000001</v>
      </c>
      <c r="K15" s="87"/>
      <c r="L15" s="59">
        <v>1682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4" t="s">
        <v>90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</row>
    <row r="25" spans="1:23" ht="19.350000000000001" customHeight="1" x14ac:dyDescent="0.25">
      <c r="A25" s="128" t="s">
        <v>91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6">
        <v>1</v>
      </c>
      <c r="B26" s="147" t="s">
        <v>92</v>
      </c>
      <c r="C26" s="134" t="s">
        <v>93</v>
      </c>
      <c r="D26" s="148" t="s">
        <v>94</v>
      </c>
      <c r="E26" s="149">
        <v>2.06</v>
      </c>
      <c r="F26" s="136" t="s">
        <v>95</v>
      </c>
      <c r="G26" s="136">
        <v>22.21</v>
      </c>
      <c r="H26" s="150"/>
      <c r="I26" s="150"/>
      <c r="J26" s="136" t="s">
        <v>96</v>
      </c>
      <c r="K26" s="136">
        <v>266.67</v>
      </c>
      <c r="L26" s="151"/>
      <c r="M26" s="150">
        <f>IF(ISNUMBER(K26/G26),IF(NOT(K26/G26=0),K26/G26, " "), " ")</f>
        <v>12.006753714542999</v>
      </c>
      <c r="N26" s="148"/>
    </row>
    <row r="27" spans="1:23" s="29" customFormat="1" x14ac:dyDescent="0.25">
      <c r="A27" s="138" t="s">
        <v>80</v>
      </c>
      <c r="B27" s="139"/>
      <c r="C27" s="139"/>
      <c r="D27" s="139"/>
      <c r="E27" s="139"/>
      <c r="F27" s="139"/>
      <c r="G27" s="152">
        <v>22</v>
      </c>
      <c r="H27" s="153"/>
      <c r="I27" s="153"/>
      <c r="J27" s="153"/>
      <c r="K27" s="152">
        <v>266</v>
      </c>
      <c r="L27" s="154"/>
      <c r="M27" s="152">
        <f ca="1">IF(ISNUMBER(INDIRECT("K" &amp; ROW())/INDIRECT("G" &amp; ROW())),INDIRECT("K" &amp; ROW())/INDIRECT("G" &amp; ROW()), " ")</f>
        <v>12.090909090909092</v>
      </c>
      <c r="N27" s="140" t="s">
        <v>97</v>
      </c>
    </row>
    <row r="28" spans="1:23" s="29" customFormat="1" x14ac:dyDescent="0.25">
      <c r="A28" s="138" t="s">
        <v>81</v>
      </c>
      <c r="B28" s="139"/>
      <c r="C28" s="139"/>
      <c r="D28" s="139"/>
      <c r="E28" s="139"/>
      <c r="F28" s="139"/>
      <c r="G28" s="152"/>
      <c r="H28" s="153"/>
      <c r="I28" s="153"/>
      <c r="J28" s="153"/>
      <c r="K28" s="152"/>
      <c r="L28" s="154"/>
      <c r="M28" s="152" t="str">
        <f ca="1">IF(ISNUMBER(INDIRECT("K" &amp; ROW())/INDIRECT("G" &amp; ROW())),INDIRECT("K" &amp; ROW())/INDIRECT("G" &amp; ROW()), " ")</f>
        <v xml:space="preserve"> </v>
      </c>
      <c r="N28" s="140" t="s">
        <v>97</v>
      </c>
    </row>
    <row r="29" spans="1:23" s="29" customFormat="1" x14ac:dyDescent="0.25">
      <c r="A29" s="138" t="s">
        <v>82</v>
      </c>
      <c r="B29" s="139"/>
      <c r="C29" s="139"/>
      <c r="D29" s="139"/>
      <c r="E29" s="139"/>
      <c r="F29" s="139"/>
      <c r="G29" s="152">
        <v>22</v>
      </c>
      <c r="H29" s="153"/>
      <c r="I29" s="153"/>
      <c r="J29" s="153"/>
      <c r="K29" s="152">
        <v>266</v>
      </c>
      <c r="L29" s="154"/>
      <c r="M29" s="152">
        <f ca="1">IF(ISNUMBER(INDIRECT("K" &amp; ROW())/INDIRECT("G" &amp; ROW())),INDIRECT("K" &amp; ROW())/INDIRECT("G" &amp; ROW()), " ")</f>
        <v>12.090909090909092</v>
      </c>
      <c r="N29" s="140" t="s">
        <v>97</v>
      </c>
    </row>
    <row r="30" spans="1:23" x14ac:dyDescent="0.25">
      <c r="A30" s="141" t="s">
        <v>83</v>
      </c>
      <c r="B30" s="142"/>
      <c r="C30" s="142"/>
      <c r="D30" s="142"/>
      <c r="E30" s="142"/>
      <c r="F30" s="142"/>
      <c r="G30" s="155">
        <v>16</v>
      </c>
      <c r="H30" s="156"/>
      <c r="I30" s="156"/>
      <c r="J30" s="156"/>
      <c r="K30" s="155">
        <v>168</v>
      </c>
      <c r="L30" s="157"/>
      <c r="M30" s="155">
        <f ca="1">IF(ISNUMBER(INDIRECT("K" &amp; ROW())/INDIRECT("G" &amp; ROW())),INDIRECT("K" &amp; ROW())/INDIRECT("G" &amp; ROW()), " ")</f>
        <v>10.5</v>
      </c>
      <c r="N30" s="143" t="s">
        <v>97</v>
      </c>
      <c r="O30" s="29"/>
      <c r="P30" s="29"/>
      <c r="Q30" s="29"/>
      <c r="R30" s="29"/>
      <c r="S30" s="29"/>
    </row>
    <row r="31" spans="1:23" x14ac:dyDescent="0.25">
      <c r="A31" s="141" t="s">
        <v>84</v>
      </c>
      <c r="B31" s="142"/>
      <c r="C31" s="142"/>
      <c r="D31" s="142"/>
      <c r="E31" s="142"/>
      <c r="F31" s="142"/>
      <c r="G31" s="155">
        <v>11</v>
      </c>
      <c r="H31" s="156"/>
      <c r="I31" s="156"/>
      <c r="J31" s="156"/>
      <c r="K31" s="155">
        <v>106</v>
      </c>
      <c r="L31" s="157"/>
      <c r="M31" s="155">
        <f ca="1">IF(ISNUMBER(INDIRECT("K" &amp; ROW())/INDIRECT("G" &amp; ROW())),INDIRECT("K" &amp; ROW())/INDIRECT("G" &amp; ROW()), " ")</f>
        <v>9.6363636363636367</v>
      </c>
      <c r="N31" s="143" t="s">
        <v>97</v>
      </c>
      <c r="O31" s="29"/>
      <c r="P31" s="29"/>
      <c r="Q31" s="29"/>
      <c r="R31" s="29"/>
      <c r="S31" s="29"/>
    </row>
    <row r="32" spans="1:23" x14ac:dyDescent="0.25">
      <c r="A32" s="141" t="s">
        <v>85</v>
      </c>
      <c r="B32" s="142"/>
      <c r="C32" s="142"/>
      <c r="D32" s="142"/>
      <c r="E32" s="142"/>
      <c r="F32" s="142"/>
      <c r="G32" s="155"/>
      <c r="H32" s="156"/>
      <c r="I32" s="156"/>
      <c r="J32" s="156"/>
      <c r="K32" s="155"/>
      <c r="L32" s="157"/>
      <c r="M32" s="155" t="str">
        <f ca="1">IF(ISNUMBER(INDIRECT("K" &amp; ROW())/INDIRECT("G" &amp; ROW())),INDIRECT("K" &amp; ROW())/INDIRECT("G" &amp; ROW()), " ")</f>
        <v xml:space="preserve"> </v>
      </c>
      <c r="N32" s="143" t="s">
        <v>97</v>
      </c>
      <c r="O32" s="29"/>
      <c r="P32" s="29"/>
      <c r="Q32" s="29"/>
      <c r="R32" s="29"/>
      <c r="S32" s="29"/>
    </row>
    <row r="33" spans="1:19" ht="30" customHeight="1" x14ac:dyDescent="0.25">
      <c r="A33" s="138" t="s">
        <v>86</v>
      </c>
      <c r="B33" s="139"/>
      <c r="C33" s="139"/>
      <c r="D33" s="139"/>
      <c r="E33" s="139"/>
      <c r="F33" s="139"/>
      <c r="G33" s="152">
        <v>49</v>
      </c>
      <c r="H33" s="153"/>
      <c r="I33" s="153"/>
      <c r="J33" s="153"/>
      <c r="K33" s="152">
        <v>540</v>
      </c>
      <c r="L33" s="154"/>
      <c r="M33" s="152">
        <f ca="1">IF(ISNUMBER(INDIRECT("K" &amp; ROW())/INDIRECT("G" &amp; ROW())),INDIRECT("K" &amp; ROW())/INDIRECT("G" &amp; ROW()), " ")</f>
        <v>11.020408163265307</v>
      </c>
      <c r="N33" s="140" t="s">
        <v>97</v>
      </c>
      <c r="O33" s="29"/>
      <c r="P33" s="29"/>
      <c r="Q33" s="29"/>
      <c r="R33" s="29"/>
      <c r="S33" s="29"/>
    </row>
    <row r="34" spans="1:19" x14ac:dyDescent="0.25">
      <c r="A34" s="138" t="s">
        <v>87</v>
      </c>
      <c r="B34" s="139"/>
      <c r="C34" s="139"/>
      <c r="D34" s="139"/>
      <c r="E34" s="139"/>
      <c r="F34" s="139"/>
      <c r="G34" s="152">
        <v>49</v>
      </c>
      <c r="H34" s="153"/>
      <c r="I34" s="153"/>
      <c r="J34" s="153"/>
      <c r="K34" s="152">
        <v>540</v>
      </c>
      <c r="L34" s="154"/>
      <c r="M34" s="152">
        <f ca="1">IF(ISNUMBER(INDIRECT("K" &amp; ROW())/INDIRECT("G" &amp; ROW())),INDIRECT("K" &amp; ROW())/INDIRECT("G" &amp; ROW()), " ")</f>
        <v>11.020408163265307</v>
      </c>
      <c r="N34" s="140" t="s">
        <v>97</v>
      </c>
      <c r="O34" s="29"/>
      <c r="P34" s="29"/>
      <c r="Q34" s="29"/>
      <c r="R34" s="29"/>
      <c r="S34" s="29"/>
    </row>
    <row r="35" spans="1:19" ht="30" customHeight="1" x14ac:dyDescent="0.25">
      <c r="A35" s="138" t="s">
        <v>88</v>
      </c>
      <c r="B35" s="139"/>
      <c r="C35" s="139"/>
      <c r="D35" s="139"/>
      <c r="E35" s="139"/>
      <c r="F35" s="139"/>
      <c r="G35" s="152">
        <v>0.79</v>
      </c>
      <c r="H35" s="153"/>
      <c r="I35" s="153"/>
      <c r="J35" s="153"/>
      <c r="K35" s="152">
        <v>8.0399999999999991</v>
      </c>
      <c r="L35" s="154"/>
      <c r="M35" s="152">
        <f ca="1">IF(ISNUMBER(INDIRECT("K" &amp; ROW())/INDIRECT("G" &amp; ROW())),INDIRECT("K" &amp; ROW())/INDIRECT("G" &amp; ROW()), " ")</f>
        <v>10.177215189873417</v>
      </c>
      <c r="N35" s="140" t="s">
        <v>97</v>
      </c>
      <c r="O35" s="29"/>
      <c r="P35" s="29"/>
      <c r="Q35" s="29"/>
      <c r="R35" s="29"/>
      <c r="S35" s="29"/>
    </row>
    <row r="36" spans="1:19" x14ac:dyDescent="0.25">
      <c r="A36" s="141" t="s">
        <v>89</v>
      </c>
      <c r="B36" s="142"/>
      <c r="C36" s="142"/>
      <c r="D36" s="142"/>
      <c r="E36" s="142"/>
      <c r="F36" s="142"/>
      <c r="G36" s="155">
        <v>49.79</v>
      </c>
      <c r="H36" s="156"/>
      <c r="I36" s="156"/>
      <c r="J36" s="156"/>
      <c r="K36" s="155">
        <v>548.04</v>
      </c>
      <c r="L36" s="157"/>
      <c r="M36" s="155">
        <f ca="1">IF(ISNUMBER(INDIRECT("K" &amp; ROW())/INDIRECT("G" &amp; ROW())),INDIRECT("K" &amp; ROW())/INDIRECT("G" &amp; ROW()), " ")</f>
        <v>11.007029524000803</v>
      </c>
      <c r="N36" s="143" t="s">
        <v>97</v>
      </c>
      <c r="O36" s="29"/>
      <c r="P36" s="29"/>
      <c r="Q36" s="29"/>
      <c r="R36" s="29"/>
      <c r="S36" s="29"/>
    </row>
    <row r="37" spans="1:19" x14ac:dyDescent="0.25">
      <c r="A37" s="48"/>
      <c r="G37" s="67"/>
      <c r="H37" s="68"/>
      <c r="I37" s="68"/>
      <c r="J37" s="68"/>
      <c r="K37" s="67"/>
      <c r="L37" s="69"/>
      <c r="M37" s="67"/>
      <c r="N37" s="48"/>
      <c r="O37" s="29"/>
      <c r="P37" s="29"/>
      <c r="Q37" s="29"/>
      <c r="R37" s="29"/>
      <c r="S37" s="29"/>
    </row>
    <row r="38" spans="1:19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70"/>
      <c r="M38" s="29"/>
      <c r="N38" s="29"/>
      <c r="O38" s="29"/>
      <c r="P38" s="29"/>
      <c r="Q38" s="29"/>
      <c r="R38" s="29"/>
      <c r="S38" s="29"/>
    </row>
    <row r="39" spans="1:19" x14ac:dyDescent="0.25">
      <c r="A39" s="75" t="s">
        <v>71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70"/>
      <c r="M39" s="29"/>
      <c r="N39" s="29"/>
      <c r="O39" s="29"/>
      <c r="P39" s="29"/>
      <c r="Q39" s="29"/>
      <c r="R39" s="29"/>
      <c r="S39" s="29"/>
    </row>
    <row r="40" spans="1:19" x14ac:dyDescent="0.25">
      <c r="A40" s="3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70"/>
      <c r="M40" s="29"/>
      <c r="N40" s="29"/>
    </row>
    <row r="41" spans="1:19" x14ac:dyDescent="0.25">
      <c r="A41" s="75" t="s">
        <v>72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70"/>
      <c r="M41" s="29"/>
      <c r="N41" s="29"/>
    </row>
  </sheetData>
  <mergeCells count="39">
    <mergeCell ref="A31:F31"/>
    <mergeCell ref="A32:F32"/>
    <mergeCell ref="A33:F33"/>
    <mergeCell ref="A34:F34"/>
    <mergeCell ref="A35:F35"/>
    <mergeCell ref="A36:F36"/>
    <mergeCell ref="A24:N24"/>
    <mergeCell ref="A25:N25"/>
    <mergeCell ref="A27:F27"/>
    <mergeCell ref="A28:F28"/>
    <mergeCell ref="A29:F29"/>
    <mergeCell ref="A30:F3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2016-03-15T04:17:51Z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