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2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5" i="16"/>
  <c r="M56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4" i="8"/>
  <c r="K73" i="8"/>
  <c r="H74" i="8"/>
  <c r="H73" i="8"/>
  <c r="J14" i="16"/>
  <c r="G14" i="16"/>
  <c r="K30" i="8"/>
  <c r="H30" i="8"/>
  <c r="A18" i="16"/>
  <c r="B34" i="8"/>
  <c r="M57" i="16"/>
  <c r="M61" i="16"/>
  <c r="M65" i="16"/>
  <c r="M69" i="16"/>
  <c r="M62" i="16"/>
  <c r="M66" i="16"/>
  <c r="M70" i="16"/>
  <c r="M67" i="16"/>
  <c r="M58" i="16"/>
  <c r="M59" i="16"/>
  <c r="M63" i="16"/>
  <c r="M60" i="16"/>
  <c r="M64" i="16"/>
  <c r="M68" i="16"/>
  <c r="M71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7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7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7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7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7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7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<sst xmlns="http://schemas.openxmlformats.org/spreadsheetml/2006/main" count="409" uniqueCount="295">
  <si>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</si>
  <si>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</si>
  <si>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</si>
  <si>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</si>
  <si>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</si>
  <si>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</si>
  <si>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</si>
  <si>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</si>
  <si>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</si>
  <si>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</si>
  <si>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</si>
  <si>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</si>
  <si>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</si>
  <si>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</si>
  <si>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</si>
  <si>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</si>
  <si>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</si>
  <si>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</si>
  <si>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</si>
  <si>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</si>
  <si>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</si>
  <si>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</si>
  <si>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</si>
  <si>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</si>
  <si>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</si>
  <si>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</si>
  <si>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</si>
  <si>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</si>
  <si>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</si>
  <si>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</si>
  <si>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</si>
  <si>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</si>
  <si>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</si>
  <si>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</si>
  <si>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</si>
  <si>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</si>
  <si>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</si>
  <si>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</si>
  <si>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</si>
  <si>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</si>
  <si>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</si>
  <si>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</si>
  <si>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</si>
  <si>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</si>
  <si>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</si>
  <si>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</si>
  <si>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</si>
  <si>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</si>
  <si>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</si>
  <si>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</si>
  <si>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</si>
  <si>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</si>
  <si>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</si>
  <si>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</si>
  <si>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</si>
  <si>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</si>
  <si>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</si>
  <si>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</si>
  <si>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</si>
  <si>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</si>
  <si>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</si>
  <si>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</si>
  <si>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</si>
  <si>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</si>
  <si>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</si>
  <si>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17.03.2016</t>
  </si>
  <si>
    <t>01.10.2015</t>
  </si>
  <si>
    <t>31.10.2015</t>
  </si>
  <si>
    <t>О ПРИЕМКЕ ВЫПОЛНЕННЫХ РАБОТ за Октябрь 2015</t>
  </si>
  <si>
    <t>на Пушкина 12 общ.</t>
  </si>
  <si>
    <t>Сдал:  _________________ //</t>
  </si>
  <si>
    <t>Принял:  _________________ //</t>
  </si>
  <si>
    <t>Раздел 3. МАЙ</t>
  </si>
  <si>
    <t>кв.9</t>
  </si>
  <si>
    <t>ТЕРр58-19-1
Смена мелких покрытий из листовой стали в кровлях из рулонных и штучных материалов: разжелобков
100 м покрытия
НР 71%=83%*0.85 от ФОТ
СП 52%=65%*0.8 от ФОТ</t>
  </si>
  <si>
    <t>0,07
71
52</t>
  </si>
  <si>
    <t>1562,62
_____
5425,4</t>
  </si>
  <si>
    <t>9,54
_____
1,82</t>
  </si>
  <si>
    <t>490
90
71</t>
  </si>
  <si>
    <t>109
_____
380</t>
  </si>
  <si>
    <t>2512
934
684</t>
  </si>
  <si>
    <t>1314
_____
1194</t>
  </si>
  <si>
    <t>Р</t>
  </si>
  <si>
    <t>4
_____
2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</si>
  <si>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</si>
  <si>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0,026
71
52</t>
  </si>
  <si>
    <t>875,34
_____
2335,16</t>
  </si>
  <si>
    <t>295,63
_____
24,82</t>
  </si>
  <si>
    <t>91
20
16</t>
  </si>
  <si>
    <t>23
_____
60</t>
  </si>
  <si>
    <t>8
_____
1</t>
  </si>
  <si>
    <t>665
200
146</t>
  </si>
  <si>
    <t>273
_____
350</t>
  </si>
  <si>
    <t>42
_____
8</t>
  </si>
  <si>
    <t>Раздел 4. ИЮНЬ</t>
  </si>
  <si>
    <t>кв.24</t>
  </si>
  <si>
    <t>ТЕРр58-20-7
Смена обделок из листовой стали, примыканий: к дымовым трубам
100 м
1 036,48 = 2 096,68 - 0,09 x 11 780,00
НР 71%=83%*0.85 от ФОТ
СП 52%=65%*0.8 от ФОТ</t>
  </si>
  <si>
    <t>0,01
71
52</t>
  </si>
  <si>
    <t>939,8
_____
91,9</t>
  </si>
  <si>
    <t>4,78
_____
0,7</t>
  </si>
  <si>
    <t>10
7
6</t>
  </si>
  <si>
    <t>9
_____
1</t>
  </si>
  <si>
    <t>117
80
59</t>
  </si>
  <si>
    <t>113
_____
4</t>
  </si>
  <si>
    <t>ТСЦ-101-1759
Герметик силиконовый: для наружных швов
л</t>
  </si>
  <si>
    <t>0,2
71
52</t>
  </si>
  <si>
    <t xml:space="preserve">
_____
66,4</t>
  </si>
  <si>
    <t xml:space="preserve">
_____
13</t>
  </si>
  <si>
    <t xml:space="preserve">
_____
119</t>
  </si>
  <si>
    <t>М</t>
  </si>
  <si>
    <t>Раздел 7. ОКТЯБРЬ</t>
  </si>
  <si>
    <t>ремонт козырьков</t>
  </si>
  <si>
    <t>ТЕРр58-16-3
Ремонт цементной стяжки площадью заделки: до 1,0 м2
100 мест
НР 71%=83%*0.85 от ФОТ
СП 52%=65%*0.8 от ФОТ</t>
  </si>
  <si>
    <t>0,02
71
52</t>
  </si>
  <si>
    <t>1454,88
_____
1507,45</t>
  </si>
  <si>
    <t>93,43
_____
16,79</t>
  </si>
  <si>
    <t>61
24
19</t>
  </si>
  <si>
    <t>29
_____
30</t>
  </si>
  <si>
    <t>498
251
184</t>
  </si>
  <si>
    <t>349
_____
137</t>
  </si>
  <si>
    <t>12
_____
4</t>
  </si>
  <si>
    <t>ремонт  стен в под.1,2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</si>
  <si>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67%=79%*0.85 от ФОТ
СП 40%=50%*0.8 от ФОТ</t>
  </si>
  <si>
    <t>0,372
67
40</t>
  </si>
  <si>
    <t>910,69
_____
111,46</t>
  </si>
  <si>
    <t>36,38
_____
23,98</t>
  </si>
  <si>
    <t>394
275
174</t>
  </si>
  <si>
    <t>339
_____
41</t>
  </si>
  <si>
    <t>14
_____
9</t>
  </si>
  <si>
    <t>4327
2797
1670</t>
  </si>
  <si>
    <t>4067
_____
148</t>
  </si>
  <si>
    <t>112
_____
107</t>
  </si>
  <si>
    <t>ТЕРр57-5-2
Смена досок в полах до 3 шт. в одном месте
100 м досок
НР 68%=80%*0.85 от ФОТ
СП 54%=68%*0.8 от ФОТ</t>
  </si>
  <si>
    <t>0,032
68
54</t>
  </si>
  <si>
    <t>631,71
_____
1154,57</t>
  </si>
  <si>
    <t>48,38
_____
9,81</t>
  </si>
  <si>
    <t>59
16
14</t>
  </si>
  <si>
    <t>20
_____
37</t>
  </si>
  <si>
    <t>469
168
133</t>
  </si>
  <si>
    <t>243
_____
218</t>
  </si>
  <si>
    <t>8
_____
4</t>
  </si>
  <si>
    <t>Раздел 8. Ноябрь</t>
  </si>
  <si>
    <t>кв.8</t>
  </si>
  <si>
    <t>ТЕР46-03-017-07
Заделка кирпичом гнезд, борозд и концов балок
1 м3 заделки
НР 84%=110%*(0.9*0.85) от ФОТ
СП 48%=70%*(0.85*0.8) от ФОТ</t>
  </si>
  <si>
    <t>0,06
84
48</t>
  </si>
  <si>
    <t>298,33
_____
724,51</t>
  </si>
  <si>
    <t>62
18
11</t>
  </si>
  <si>
    <t>18
_____
43</t>
  </si>
  <si>
    <t>516
181
103</t>
  </si>
  <si>
    <t>215
_____
295</t>
  </si>
  <si>
    <t>Итого прямые затраты по акту</t>
  </si>
  <si>
    <t>547
_____
605</t>
  </si>
  <si>
    <t>28
_____
10</t>
  </si>
  <si>
    <t>6574
_____
2465</t>
  </si>
  <si>
    <t>184
_____
125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</si>
  <si>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</si>
  <si>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</si>
  <si>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</si>
  <si>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</si>
  <si>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</si>
  <si>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</si>
  <si>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</si>
  <si>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</si>
  <si>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Штукатурные работы (ремонтно-строительные)</t>
  </si>
  <si>
    <t xml:space="preserve">    Полы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</si>
  <si>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</si>
  <si>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</si>
  <si>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</si>
  <si>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</si>
  <si>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</si>
  <si>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</si>
  <si>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</si>
  <si>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</si>
  <si>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</si>
  <si>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</si>
  <si>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</si>
  <si>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</si>
  <si>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</si>
  <si>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</si>
  <si>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</si>
  <si>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</si>
  <si>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</si>
  <si>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</si>
  <si>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</si>
  <si>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</si>
  <si>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1-4-1</t>
  </si>
  <si>
    <t>Затраты труда рабочих (ср 4,1)</t>
  </si>
  <si>
    <t xml:space="preserve">12,34
</t>
  </si>
  <si>
    <t xml:space="preserve">148,13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</si>
  <si>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</si>
  <si>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</si>
  <si>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</si>
  <si>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</si>
  <si>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</si>
  <si>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</si>
  <si>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</si>
  <si>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</si>
  <si>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</si>
  <si>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</si>
  <si>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</si>
  <si>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</si>
  <si>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</si>
  <si>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</si>
  <si>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</si>
  <si>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Компрессоры передвижные с двигателем внутреннего сгорания давлением: до 686 кПа (7 ат), производительность 2,2 м3/мин</t>
  </si>
  <si>
    <t xml:space="preserve">62,75
</t>
  </si>
  <si>
    <t xml:space="preserve">405
</t>
  </si>
  <si>
    <t>Растворосмесители передвижные: 65 л</t>
  </si>
  <si>
    <t xml:space="preserve">14,49
</t>
  </si>
  <si>
    <t xml:space="preserve">157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</si>
  <si>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</si>
  <si>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</si>
  <si>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</si>
  <si>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МТРиЭ ЧО, Пост. № 52/1 (330804-1)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</si>
  <si>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</si>
  <si>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</si>
  <si>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</si>
  <si>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</si>
  <si>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</si>
  <si>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</si>
  <si>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</si>
  <si>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</si>
  <si>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</si>
  <si>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</si>
  <si>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101-0782</t>
  </si>
  <si>
    <t>Поковки из квадратных заготовок, масса: 1,8 кг</t>
  </si>
  <si>
    <t xml:space="preserve">т
</t>
  </si>
  <si>
    <t xml:space="preserve">10190
</t>
  </si>
  <si>
    <t xml:space="preserve">71294,29
</t>
  </si>
  <si>
    <t>МТРиЭ ЧО, Пост.от 05.11.2015 г. №52/1, п.117</t>
  </si>
  <si>
    <t>101-1305</t>
  </si>
  <si>
    <t>Портландцемент общестроительного назначения бездобавочный, марки: 400</t>
  </si>
  <si>
    <t xml:space="preserve">552
</t>
  </si>
  <si>
    <t xml:space="preserve">3442,77
</t>
  </si>
  <si>
    <t>МТРиЭ ЧО, Пост.от 05.11.2015 г. №52/1, п.128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</si>
  <si>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</si>
  <si>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</si>
  <si>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</si>
  <si>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</si>
  <si>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</si>
  <si>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</si>
  <si>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</si>
  <si>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</si>
  <si>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</si>
  <si>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</si>
  <si>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</si>
  <si>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</si>
  <si>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</si>
  <si>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</si>
  <si>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</si>
  <si>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101-1944</t>
  </si>
  <si>
    <t>Грунтовка: для внутренних работ ВАК-01-У</t>
  </si>
  <si>
    <t xml:space="preserve">10950
</t>
  </si>
  <si>
    <t xml:space="preserve">38426,77
</t>
  </si>
  <si>
    <t>Среднее (14.01.343, 14.01.3435, 11.07.227)</t>
  </si>
  <si>
    <t>203-0344</t>
  </si>
  <si>
    <t>Доски для покрытия полов со шпунтом и гребнем из древесины антисептированные тип: ДП-27 толщиной 27 мм, шириной без гребня от 100 до 140 мм</t>
  </si>
  <si>
    <t xml:space="preserve">м3
</t>
  </si>
  <si>
    <t xml:space="preserve">2450
</t>
  </si>
  <si>
    <t xml:space="preserve">14565,66
</t>
  </si>
  <si>
    <t>МТРиЭ ЧО, Пост.от 05.11.2015 г. №52/1, п.241</t>
  </si>
  <si>
    <t>402-0004</t>
  </si>
  <si>
    <t>Раствор готовый кладочный цементный марки: 100</t>
  </si>
  <si>
    <t xml:space="preserve">699
</t>
  </si>
  <si>
    <t xml:space="preserve">3181,55
</t>
  </si>
  <si>
    <t>МТРиЭ ЧО, Пост.от 05.11.2015 г. №52/1, п.073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</si>
  <si>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</si>
  <si>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</si>
  <si>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</si>
  <si>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</si>
  <si>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</si>
  <si>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404-0005</t>
  </si>
  <si>
    <t>Кирпич керамический одинарный, размером 250х120х65 мм, марка: 100</t>
  </si>
  <si>
    <t xml:space="preserve">1000 шт.
</t>
  </si>
  <si>
    <t xml:space="preserve">1379
</t>
  </si>
  <si>
    <t xml:space="preserve">10436,73
</t>
  </si>
  <si>
    <t>МТРиЭ ЧО, Пост.от 05.11.2015 г. №52/1, п.004</t>
  </si>
  <si>
    <t>411-0001</t>
  </si>
  <si>
    <t>Вода</t>
  </si>
  <si>
    <t xml:space="preserve">3,11
</t>
  </si>
  <si>
    <t xml:space="preserve">24,12
</t>
  </si>
  <si>
    <t>Среднее (26.01.015, 26.01.017)</t>
  </si>
  <si>
    <t>ТСЦ-101-1759</t>
  </si>
  <si>
    <t>Герметик силиконовый: для наружных швов</t>
  </si>
  <si>
    <t xml:space="preserve">л
</t>
  </si>
  <si>
    <t xml:space="preserve">66,4
</t>
  </si>
  <si>
    <t xml:space="preserve">597,12
</t>
  </si>
  <si>
    <t>К=1,1 МТРиЭ ЧО, Пост.от 05.11.2015 г. №52/1</t>
  </si>
  <si>
    <t xml:space="preserve">          Неучтенные ресурсы</t>
  </si>
  <si>
    <t>402-9544</t>
  </si>
  <si>
    <t>Смеси сухие растворные типа «Ветонит»</t>
  </si>
  <si>
    <t>509-9900</t>
  </si>
  <si>
    <t>Строительный мусор</t>
  </si>
  <si>
    <t xml:space="preserve"> </t>
  </si>
  <si>
    <t>4кв.2015г.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</si>
</sst>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2"/>
  <sheetViews>
    <sheetView showGridLines="0" tabSelected="1" topLeftCell="A61" workbookViewId="0">
      <selection activeCell="C79" sqref="C7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47.23</v>
      </c>
      <c r="X14" s="27">
        <v>47.23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0.81</v>
      </c>
      <c r="X15" s="27">
        <v>0.81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2075.41/1000</f>
        <v>2.0754099999999998</v>
      </c>
      <c r="I27" s="85"/>
      <c r="J27" s="35" t="s">
        <v>5</v>
      </c>
      <c r="K27" s="86">
        <f>17489.85/1000</f>
        <v>17.489849999999997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4.8039999999999999E-2</v>
      </c>
      <c r="I30" s="85"/>
      <c r="J30" s="35" t="s">
        <v>7</v>
      </c>
      <c r="K30" s="86">
        <f>(X14+X15)/1000</f>
        <v>4.8039999999999999E-2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557</v>
      </c>
      <c r="Z30" s="71">
        <v>451</v>
      </c>
      <c r="AA30" s="71">
        <v>310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557/1000</f>
        <v>0.55700000000000005</v>
      </c>
      <c r="I31" s="85"/>
      <c r="J31" s="35" t="s">
        <v>5</v>
      </c>
      <c r="K31" s="86">
        <f>6699/1000</f>
        <v>6.6989999999999998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6699</v>
      </c>
      <c r="Z31" s="72">
        <v>4611</v>
      </c>
      <c r="AA31" s="72">
        <v>2979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 t="s">
        <v>294</v>
      </c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9</v>
      </c>
      <c r="C42" s="134" t="s">
        <v>74</v>
      </c>
      <c r="D42" s="135" t="s">
        <v>75</v>
      </c>
      <c r="E42" s="136">
        <v>6997.56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1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79.8" x14ac:dyDescent="0.25">
      <c r="A43" s="138">
        <v>2</v>
      </c>
      <c r="B43" s="139">
        <v>10</v>
      </c>
      <c r="C43" s="140" t="s">
        <v>84</v>
      </c>
      <c r="D43" s="141" t="s">
        <v>85</v>
      </c>
      <c r="E43" s="142">
        <v>3506.13</v>
      </c>
      <c r="F43" s="143" t="s">
        <v>86</v>
      </c>
      <c r="G43" s="142" t="s">
        <v>87</v>
      </c>
      <c r="H43" s="142" t="s">
        <v>88</v>
      </c>
      <c r="I43" s="142" t="s">
        <v>89</v>
      </c>
      <c r="J43" s="142" t="s">
        <v>90</v>
      </c>
      <c r="K43" s="142" t="s">
        <v>91</v>
      </c>
      <c r="L43" s="143" t="s">
        <v>92</v>
      </c>
      <c r="M43" s="143"/>
      <c r="N43" s="143" t="s">
        <v>82</v>
      </c>
      <c r="O43" s="143"/>
      <c r="P43" s="143"/>
      <c r="Q43" s="143"/>
      <c r="R43" s="143"/>
      <c r="S43" s="143"/>
      <c r="T43" s="143"/>
      <c r="U43" s="143"/>
      <c r="V43" s="143" t="s">
        <v>93</v>
      </c>
    </row>
    <row r="44" spans="1:22" ht="19.350000000000001" customHeight="1" x14ac:dyDescent="0.25">
      <c r="A44" s="128" t="s">
        <v>94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95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3</v>
      </c>
      <c r="B46" s="133">
        <v>11</v>
      </c>
      <c r="C46" s="134" t="s">
        <v>96</v>
      </c>
      <c r="D46" s="135" t="s">
        <v>97</v>
      </c>
      <c r="E46" s="136">
        <v>1036.48</v>
      </c>
      <c r="F46" s="137" t="s">
        <v>98</v>
      </c>
      <c r="G46" s="136" t="s">
        <v>99</v>
      </c>
      <c r="H46" s="136" t="s">
        <v>100</v>
      </c>
      <c r="I46" s="136" t="s">
        <v>101</v>
      </c>
      <c r="J46" s="136"/>
      <c r="K46" s="136" t="s">
        <v>102</v>
      </c>
      <c r="L46" s="137" t="s">
        <v>103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/>
    </row>
    <row r="47" spans="1:22" ht="34.200000000000003" x14ac:dyDescent="0.25">
      <c r="A47" s="138">
        <v>4</v>
      </c>
      <c r="B47" s="139">
        <v>12</v>
      </c>
      <c r="C47" s="140" t="s">
        <v>104</v>
      </c>
      <c r="D47" s="141" t="s">
        <v>105</v>
      </c>
      <c r="E47" s="142">
        <v>66.400000000000006</v>
      </c>
      <c r="F47" s="143" t="s">
        <v>106</v>
      </c>
      <c r="G47" s="142"/>
      <c r="H47" s="142">
        <v>13</v>
      </c>
      <c r="I47" s="142" t="s">
        <v>107</v>
      </c>
      <c r="J47" s="142"/>
      <c r="K47" s="142">
        <v>119</v>
      </c>
      <c r="L47" s="143" t="s">
        <v>108</v>
      </c>
      <c r="M47" s="143"/>
      <c r="N47" s="143" t="s">
        <v>109</v>
      </c>
      <c r="O47" s="143"/>
      <c r="P47" s="143"/>
      <c r="Q47" s="143"/>
      <c r="R47" s="143"/>
      <c r="S47" s="143"/>
      <c r="T47" s="143"/>
      <c r="U47" s="143"/>
      <c r="V47" s="143"/>
    </row>
    <row r="48" spans="1:22" ht="19.350000000000001" customHeight="1" x14ac:dyDescent="0.25">
      <c r="A48" s="128" t="s">
        <v>110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</row>
    <row r="49" spans="1:22" ht="18.45" customHeight="1" x14ac:dyDescent="0.25">
      <c r="A49" s="130" t="s">
        <v>111</v>
      </c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</row>
    <row r="50" spans="1:22" ht="68.400000000000006" x14ac:dyDescent="0.25">
      <c r="A50" s="132">
        <v>5</v>
      </c>
      <c r="B50" s="133">
        <v>15</v>
      </c>
      <c r="C50" s="134" t="s">
        <v>112</v>
      </c>
      <c r="D50" s="135" t="s">
        <v>113</v>
      </c>
      <c r="E50" s="136">
        <v>3055.76</v>
      </c>
      <c r="F50" s="137" t="s">
        <v>114</v>
      </c>
      <c r="G50" s="136" t="s">
        <v>115</v>
      </c>
      <c r="H50" s="136" t="s">
        <v>116</v>
      </c>
      <c r="I50" s="136" t="s">
        <v>117</v>
      </c>
      <c r="J50" s="136">
        <v>2</v>
      </c>
      <c r="K50" s="136" t="s">
        <v>118</v>
      </c>
      <c r="L50" s="137" t="s">
        <v>119</v>
      </c>
      <c r="M50" s="137"/>
      <c r="N50" s="137" t="s">
        <v>82</v>
      </c>
      <c r="O50" s="137"/>
      <c r="P50" s="137"/>
      <c r="Q50" s="137"/>
      <c r="R50" s="137"/>
      <c r="S50" s="137"/>
      <c r="T50" s="137"/>
      <c r="U50" s="137"/>
      <c r="V50" s="137" t="s">
        <v>120</v>
      </c>
    </row>
    <row r="51" spans="1:22" ht="18.45" customHeight="1" x14ac:dyDescent="0.25">
      <c r="A51" s="130" t="s">
        <v>121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102.6" x14ac:dyDescent="0.25">
      <c r="A52" s="132">
        <v>6</v>
      </c>
      <c r="B52" s="133">
        <v>16</v>
      </c>
      <c r="C52" s="134" t="s">
        <v>122</v>
      </c>
      <c r="D52" s="135" t="s">
        <v>123</v>
      </c>
      <c r="E52" s="136">
        <v>1058.53</v>
      </c>
      <c r="F52" s="137" t="s">
        <v>124</v>
      </c>
      <c r="G52" s="136" t="s">
        <v>125</v>
      </c>
      <c r="H52" s="136" t="s">
        <v>126</v>
      </c>
      <c r="I52" s="136" t="s">
        <v>127</v>
      </c>
      <c r="J52" s="136" t="s">
        <v>128</v>
      </c>
      <c r="K52" s="136" t="s">
        <v>129</v>
      </c>
      <c r="L52" s="137" t="s">
        <v>130</v>
      </c>
      <c r="M52" s="137"/>
      <c r="N52" s="137" t="s">
        <v>82</v>
      </c>
      <c r="O52" s="137"/>
      <c r="P52" s="137"/>
      <c r="Q52" s="137"/>
      <c r="R52" s="137"/>
      <c r="S52" s="137"/>
      <c r="T52" s="137"/>
      <c r="U52" s="137"/>
      <c r="V52" s="137" t="s">
        <v>131</v>
      </c>
    </row>
    <row r="53" spans="1:22" ht="57" x14ac:dyDescent="0.25">
      <c r="A53" s="138">
        <v>7</v>
      </c>
      <c r="B53" s="139">
        <v>17</v>
      </c>
      <c r="C53" s="140" t="s">
        <v>132</v>
      </c>
      <c r="D53" s="141" t="s">
        <v>133</v>
      </c>
      <c r="E53" s="142">
        <v>1834.66</v>
      </c>
      <c r="F53" s="143" t="s">
        <v>134</v>
      </c>
      <c r="G53" s="142" t="s">
        <v>135</v>
      </c>
      <c r="H53" s="142" t="s">
        <v>136</v>
      </c>
      <c r="I53" s="142" t="s">
        <v>137</v>
      </c>
      <c r="J53" s="142">
        <v>2</v>
      </c>
      <c r="K53" s="142" t="s">
        <v>138</v>
      </c>
      <c r="L53" s="143" t="s">
        <v>139</v>
      </c>
      <c r="M53" s="143"/>
      <c r="N53" s="143" t="s">
        <v>82</v>
      </c>
      <c r="O53" s="143"/>
      <c r="P53" s="143"/>
      <c r="Q53" s="143"/>
      <c r="R53" s="143"/>
      <c r="S53" s="143"/>
      <c r="T53" s="143"/>
      <c r="U53" s="143"/>
      <c r="V53" s="143" t="s">
        <v>140</v>
      </c>
    </row>
    <row r="54" spans="1:22" ht="19.350000000000001" customHeight="1" x14ac:dyDescent="0.25">
      <c r="A54" s="128" t="s">
        <v>141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</row>
    <row r="55" spans="1:22" ht="18.45" customHeight="1" x14ac:dyDescent="0.25">
      <c r="A55" s="130" t="s">
        <v>142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68.400000000000006" x14ac:dyDescent="0.25">
      <c r="A56" s="138">
        <v>8</v>
      </c>
      <c r="B56" s="139">
        <v>18</v>
      </c>
      <c r="C56" s="140" t="s">
        <v>143</v>
      </c>
      <c r="D56" s="141" t="s">
        <v>144</v>
      </c>
      <c r="E56" s="142">
        <v>1041.24</v>
      </c>
      <c r="F56" s="143" t="s">
        <v>145</v>
      </c>
      <c r="G56" s="142">
        <v>18.399999999999999</v>
      </c>
      <c r="H56" s="142" t="s">
        <v>146</v>
      </c>
      <c r="I56" s="142" t="s">
        <v>147</v>
      </c>
      <c r="J56" s="142">
        <v>1</v>
      </c>
      <c r="K56" s="142" t="s">
        <v>148</v>
      </c>
      <c r="L56" s="143" t="s">
        <v>149</v>
      </c>
      <c r="M56" s="143"/>
      <c r="N56" s="143" t="s">
        <v>82</v>
      </c>
      <c r="O56" s="143"/>
      <c r="P56" s="143"/>
      <c r="Q56" s="143"/>
      <c r="R56" s="143"/>
      <c r="S56" s="143"/>
      <c r="T56" s="143"/>
      <c r="U56" s="143"/>
      <c r="V56" s="143">
        <v>6</v>
      </c>
    </row>
    <row r="57" spans="1:22" ht="34.200000000000003" x14ac:dyDescent="0.25">
      <c r="A57" s="144" t="s">
        <v>150</v>
      </c>
      <c r="B57" s="145"/>
      <c r="C57" s="145"/>
      <c r="D57" s="145"/>
      <c r="E57" s="145"/>
      <c r="F57" s="145"/>
      <c r="G57" s="145"/>
      <c r="H57" s="146">
        <v>1180</v>
      </c>
      <c r="I57" s="146" t="s">
        <v>151</v>
      </c>
      <c r="J57" s="146" t="s">
        <v>152</v>
      </c>
      <c r="K57" s="146">
        <v>9223</v>
      </c>
      <c r="L57" s="146" t="s">
        <v>153</v>
      </c>
      <c r="M57" s="146"/>
      <c r="N57" s="146"/>
      <c r="O57" s="146"/>
      <c r="P57" s="146"/>
      <c r="Q57" s="146"/>
      <c r="R57" s="146"/>
      <c r="S57" s="146"/>
      <c r="T57" s="146"/>
      <c r="U57" s="146"/>
      <c r="V57" s="146" t="s">
        <v>154</v>
      </c>
    </row>
    <row r="58" spans="1:22" x14ac:dyDescent="0.25">
      <c r="A58" s="144" t="s">
        <v>155</v>
      </c>
      <c r="B58" s="145"/>
      <c r="C58" s="145"/>
      <c r="D58" s="145"/>
      <c r="E58" s="145"/>
      <c r="F58" s="145"/>
      <c r="G58" s="145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156</v>
      </c>
      <c r="B59" s="145"/>
      <c r="C59" s="145"/>
      <c r="D59" s="145"/>
      <c r="E59" s="145"/>
      <c r="F59" s="145"/>
      <c r="G59" s="145"/>
      <c r="H59" s="146">
        <v>557</v>
      </c>
      <c r="I59" s="146"/>
      <c r="J59" s="146"/>
      <c r="K59" s="146">
        <v>6699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157</v>
      </c>
      <c r="B60" s="145"/>
      <c r="C60" s="145"/>
      <c r="D60" s="145"/>
      <c r="E60" s="145"/>
      <c r="F60" s="145"/>
      <c r="G60" s="145"/>
      <c r="H60" s="146">
        <v>605</v>
      </c>
      <c r="I60" s="146"/>
      <c r="J60" s="146"/>
      <c r="K60" s="146">
        <v>2465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4" t="s">
        <v>158</v>
      </c>
      <c r="B61" s="145"/>
      <c r="C61" s="145"/>
      <c r="D61" s="145"/>
      <c r="E61" s="145"/>
      <c r="F61" s="145"/>
      <c r="G61" s="145"/>
      <c r="H61" s="146">
        <v>28</v>
      </c>
      <c r="I61" s="146"/>
      <c r="J61" s="146"/>
      <c r="K61" s="146">
        <v>184</v>
      </c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</row>
    <row r="62" spans="1:22" x14ac:dyDescent="0.25">
      <c r="A62" s="147" t="s">
        <v>159</v>
      </c>
      <c r="B62" s="148"/>
      <c r="C62" s="148"/>
      <c r="D62" s="148"/>
      <c r="E62" s="148"/>
      <c r="F62" s="148"/>
      <c r="G62" s="148"/>
      <c r="H62" s="149">
        <v>451</v>
      </c>
      <c r="I62" s="149"/>
      <c r="J62" s="149"/>
      <c r="K62" s="149">
        <v>4611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147" t="s">
        <v>160</v>
      </c>
      <c r="B63" s="148"/>
      <c r="C63" s="148"/>
      <c r="D63" s="148"/>
      <c r="E63" s="148"/>
      <c r="F63" s="148"/>
      <c r="G63" s="148"/>
      <c r="H63" s="149">
        <v>310</v>
      </c>
      <c r="I63" s="149"/>
      <c r="J63" s="149"/>
      <c r="K63" s="149">
        <v>2979</v>
      </c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x14ac:dyDescent="0.25">
      <c r="A64" s="147" t="s">
        <v>161</v>
      </c>
      <c r="B64" s="148"/>
      <c r="C64" s="148"/>
      <c r="D64" s="148"/>
      <c r="E64" s="148"/>
      <c r="F64" s="148"/>
      <c r="G64" s="148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hidden="1" x14ac:dyDescent="0.25">
      <c r="A65" s="144" t="s">
        <v>162</v>
      </c>
      <c r="B65" s="145"/>
      <c r="C65" s="145"/>
      <c r="D65" s="145"/>
      <c r="E65" s="145"/>
      <c r="F65" s="145"/>
      <c r="G65" s="145"/>
      <c r="H65" s="146">
        <v>918</v>
      </c>
      <c r="I65" s="146"/>
      <c r="J65" s="146"/>
      <c r="K65" s="146">
        <v>6449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idden="1" x14ac:dyDescent="0.25">
      <c r="A66" s="144" t="s">
        <v>163</v>
      </c>
      <c r="B66" s="145"/>
      <c r="C66" s="145"/>
      <c r="D66" s="145"/>
      <c r="E66" s="145"/>
      <c r="F66" s="145"/>
      <c r="G66" s="145"/>
      <c r="H66" s="146">
        <v>843</v>
      </c>
      <c r="I66" s="146"/>
      <c r="J66" s="146"/>
      <c r="K66" s="146">
        <v>8794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idden="1" x14ac:dyDescent="0.25">
      <c r="A67" s="144" t="s">
        <v>164</v>
      </c>
      <c r="B67" s="145"/>
      <c r="C67" s="145"/>
      <c r="D67" s="145"/>
      <c r="E67" s="145"/>
      <c r="F67" s="145"/>
      <c r="G67" s="145"/>
      <c r="H67" s="146">
        <v>89</v>
      </c>
      <c r="I67" s="146"/>
      <c r="J67" s="146"/>
      <c r="K67" s="146">
        <v>770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hidden="1" customHeight="1" x14ac:dyDescent="0.25">
      <c r="A68" s="144" t="s">
        <v>165</v>
      </c>
      <c r="B68" s="145"/>
      <c r="C68" s="145"/>
      <c r="D68" s="145"/>
      <c r="E68" s="145"/>
      <c r="F68" s="145"/>
      <c r="G68" s="145"/>
      <c r="H68" s="146">
        <v>91</v>
      </c>
      <c r="I68" s="146"/>
      <c r="J68" s="146"/>
      <c r="K68" s="146">
        <v>800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x14ac:dyDescent="0.25">
      <c r="A69" s="144" t="s">
        <v>166</v>
      </c>
      <c r="B69" s="145"/>
      <c r="C69" s="145"/>
      <c r="D69" s="145"/>
      <c r="E69" s="145"/>
      <c r="F69" s="145"/>
      <c r="G69" s="145"/>
      <c r="H69" s="146">
        <v>1941</v>
      </c>
      <c r="I69" s="146"/>
      <c r="J69" s="146"/>
      <c r="K69" s="146">
        <v>16813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ht="12.6" customHeight="1" x14ac:dyDescent="0.25">
      <c r="A70" s="144" t="s">
        <v>167</v>
      </c>
      <c r="B70" s="145"/>
      <c r="C70" s="145"/>
      <c r="D70" s="145"/>
      <c r="E70" s="145"/>
      <c r="F70" s="145"/>
      <c r="G70" s="145"/>
      <c r="H70" s="146">
        <v>134.41</v>
      </c>
      <c r="I70" s="146"/>
      <c r="J70" s="146"/>
      <c r="K70" s="146">
        <v>676.85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x14ac:dyDescent="0.25">
      <c r="A71" s="147" t="s">
        <v>168</v>
      </c>
      <c r="B71" s="148"/>
      <c r="C71" s="148"/>
      <c r="D71" s="148"/>
      <c r="E71" s="148"/>
      <c r="F71" s="148"/>
      <c r="G71" s="148"/>
      <c r="H71" s="149">
        <v>2075.41</v>
      </c>
      <c r="I71" s="149"/>
      <c r="J71" s="149"/>
      <c r="K71" s="149">
        <v>17489.849999999999</v>
      </c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x14ac:dyDescent="0.25">
      <c r="A72" s="50"/>
      <c r="B72" s="39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25">
      <c r="A73" s="50"/>
      <c r="B73" s="39"/>
      <c r="C73" s="73" t="s">
        <v>62</v>
      </c>
      <c r="D73" s="48"/>
      <c r="E73" s="48"/>
      <c r="F73" s="48"/>
      <c r="G73" s="48"/>
      <c r="H73" s="74">
        <f>IF(ISBLANK(Y30),"",ROUND(Z30/Y30,2)*100)</f>
        <v>81</v>
      </c>
      <c r="I73" s="48"/>
      <c r="J73" s="48"/>
      <c r="K73" s="74">
        <f>IF(ISBLANK(Y31),"",ROUND(Z31/Y31,2)*100)</f>
        <v>69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63</v>
      </c>
      <c r="D74" s="48"/>
      <c r="E74" s="48"/>
      <c r="F74" s="48"/>
      <c r="G74" s="48"/>
      <c r="H74" s="45">
        <f>IF(ISBLANK(Y30),"",ROUND(AA30/Y30,2)*100)</f>
        <v>56.000000000000007</v>
      </c>
      <c r="I74" s="48"/>
      <c r="J74" s="48"/>
      <c r="K74" s="45">
        <f>IF(ISBLANK(Y31),"",ROUND(AA31/Y31,2)*100)</f>
        <v>44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28"/>
      <c r="B75" s="28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</row>
    <row r="76" spans="1:22" x14ac:dyDescent="0.25">
      <c r="B76" s="75" t="s">
        <v>70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3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75" t="s">
        <v>71</v>
      </c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46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</row>
    <row r="81" spans="3:7" x14ac:dyDescent="0.25">
      <c r="C81" s="49"/>
      <c r="D81" s="49"/>
      <c r="E81" s="49"/>
      <c r="F81" s="49"/>
      <c r="G81" s="4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</sheetData>
  <mergeCells count="56">
    <mergeCell ref="A66:G66"/>
    <mergeCell ref="A67:G67"/>
    <mergeCell ref="A68:G68"/>
    <mergeCell ref="A69:G69"/>
    <mergeCell ref="A70:G70"/>
    <mergeCell ref="A71:G71"/>
    <mergeCell ref="A60:G60"/>
    <mergeCell ref="A61:G61"/>
    <mergeCell ref="A62:G62"/>
    <mergeCell ref="A63:G63"/>
    <mergeCell ref="A64:G64"/>
    <mergeCell ref="A65:G65"/>
    <mergeCell ref="A51:V51"/>
    <mergeCell ref="A54:V54"/>
    <mergeCell ref="A55:V55"/>
    <mergeCell ref="A57:G57"/>
    <mergeCell ref="A58:G58"/>
    <mergeCell ref="A59:G59"/>
    <mergeCell ref="A40:V40"/>
    <mergeCell ref="A41:V41"/>
    <mergeCell ref="A44:V44"/>
    <mergeCell ref="A45:V45"/>
    <mergeCell ref="A48:V48"/>
    <mergeCell ref="A49:V49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169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2075.41/1000</f>
        <v>2.0754099999999998</v>
      </c>
      <c r="H11" s="85"/>
      <c r="I11" s="55" t="s">
        <v>5</v>
      </c>
      <c r="J11" s="86">
        <f>17489.85/1000</f>
        <v>17.489849999999997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4.8039999999999999E-2</v>
      </c>
      <c r="H14" s="85"/>
      <c r="I14" s="55" t="s">
        <v>7</v>
      </c>
      <c r="J14" s="86">
        <f>(P14+P15)/1000</f>
        <v>4.8039999999999999E-2</v>
      </c>
      <c r="K14" s="87"/>
      <c r="L14" s="58">
        <v>1522</v>
      </c>
      <c r="M14" s="35" t="s">
        <v>7</v>
      </c>
      <c r="N14" s="57"/>
      <c r="O14" s="26">
        <v>47.23</v>
      </c>
      <c r="P14" s="27">
        <v>47.23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557/1000</f>
        <v>0.55700000000000005</v>
      </c>
      <c r="H15" s="117"/>
      <c r="I15" s="55" t="s">
        <v>5</v>
      </c>
      <c r="J15" s="86">
        <f>6699/1000</f>
        <v>6.6989999999999998</v>
      </c>
      <c r="K15" s="87"/>
      <c r="L15" s="59">
        <v>13499</v>
      </c>
      <c r="M15" s="35" t="s">
        <v>5</v>
      </c>
      <c r="N15" s="57"/>
      <c r="O15" s="26">
        <v>0.81</v>
      </c>
      <c r="P15" s="27">
        <v>0.81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35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170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171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172</v>
      </c>
      <c r="C26" s="134" t="s">
        <v>173</v>
      </c>
      <c r="D26" s="154" t="s">
        <v>174</v>
      </c>
      <c r="E26" s="155">
        <v>12.32</v>
      </c>
      <c r="F26" s="136" t="s">
        <v>175</v>
      </c>
      <c r="G26" s="136">
        <v>127.26</v>
      </c>
      <c r="H26" s="156"/>
      <c r="I26" s="156"/>
      <c r="J26" s="136" t="s">
        <v>176</v>
      </c>
      <c r="K26" s="136">
        <v>1528.3</v>
      </c>
      <c r="L26" s="157"/>
      <c r="M26" s="156">
        <f>IF(ISNUMBER(K26/G26),IF(NOT(K26/G26=0),K26/G26, " "), " ")</f>
        <v>12.009272355807008</v>
      </c>
      <c r="N26" s="154"/>
    </row>
    <row r="27" spans="1:23" s="29" customFormat="1" ht="22.8" x14ac:dyDescent="0.25">
      <c r="A27" s="152">
        <v>2</v>
      </c>
      <c r="B27" s="153" t="s">
        <v>177</v>
      </c>
      <c r="C27" s="134" t="s">
        <v>178</v>
      </c>
      <c r="D27" s="154" t="s">
        <v>174</v>
      </c>
      <c r="E27" s="155">
        <v>4.8600000000000003</v>
      </c>
      <c r="F27" s="136" t="s">
        <v>179</v>
      </c>
      <c r="G27" s="136">
        <v>52.4</v>
      </c>
      <c r="H27" s="156"/>
      <c r="I27" s="156"/>
      <c r="J27" s="136" t="s">
        <v>180</v>
      </c>
      <c r="K27" s="136">
        <v>629.13</v>
      </c>
      <c r="L27" s="157"/>
      <c r="M27" s="156">
        <f>IF(ISNUMBER(K27/G27),IF(NOT(K27/G27=0),K27/G27, " "), " ")</f>
        <v>12.006297709923665</v>
      </c>
      <c r="N27" s="154"/>
    </row>
    <row r="28" spans="1:23" s="29" customFormat="1" ht="22.8" x14ac:dyDescent="0.25">
      <c r="A28" s="152">
        <v>3</v>
      </c>
      <c r="B28" s="153" t="s">
        <v>181</v>
      </c>
      <c r="C28" s="134" t="s">
        <v>182</v>
      </c>
      <c r="D28" s="154" t="s">
        <v>174</v>
      </c>
      <c r="E28" s="155">
        <v>2.6</v>
      </c>
      <c r="F28" s="136" t="s">
        <v>183</v>
      </c>
      <c r="G28" s="136">
        <v>29.12</v>
      </c>
      <c r="H28" s="156"/>
      <c r="I28" s="156"/>
      <c r="J28" s="136" t="s">
        <v>184</v>
      </c>
      <c r="K28" s="136">
        <v>349.47</v>
      </c>
      <c r="L28" s="157"/>
      <c r="M28" s="156">
        <f>IF(ISNUMBER(K28/G28),IF(NOT(K28/G28=0),K28/G28, " "), " ")</f>
        <v>12.001030219780221</v>
      </c>
      <c r="N28" s="154"/>
    </row>
    <row r="29" spans="1:23" s="29" customFormat="1" ht="22.8" x14ac:dyDescent="0.25">
      <c r="A29" s="152">
        <v>4</v>
      </c>
      <c r="B29" s="153" t="s">
        <v>185</v>
      </c>
      <c r="C29" s="134" t="s">
        <v>186</v>
      </c>
      <c r="D29" s="154" t="s">
        <v>174</v>
      </c>
      <c r="E29" s="155">
        <v>27.45</v>
      </c>
      <c r="F29" s="136" t="s">
        <v>187</v>
      </c>
      <c r="G29" s="136">
        <v>338.73</v>
      </c>
      <c r="H29" s="156"/>
      <c r="I29" s="156"/>
      <c r="J29" s="136" t="s">
        <v>188</v>
      </c>
      <c r="K29" s="136">
        <v>4066.17</v>
      </c>
      <c r="L29" s="157"/>
      <c r="M29" s="156">
        <f>IF(ISNUMBER(K29/G29),IF(NOT(K29/G29=0),K29/G29, " "), " ")</f>
        <v>12.004162607386414</v>
      </c>
      <c r="N29" s="154"/>
    </row>
    <row r="30" spans="1:23" ht="22.8" x14ac:dyDescent="0.25">
      <c r="A30" s="152">
        <v>5</v>
      </c>
      <c r="B30" s="153">
        <v>2</v>
      </c>
      <c r="C30" s="134" t="s">
        <v>189</v>
      </c>
      <c r="D30" s="154" t="s">
        <v>174</v>
      </c>
      <c r="E30" s="155">
        <v>0.81</v>
      </c>
      <c r="F30" s="136" t="s">
        <v>190</v>
      </c>
      <c r="G30" s="136"/>
      <c r="H30" s="156"/>
      <c r="I30" s="156"/>
      <c r="J30" s="136" t="s">
        <v>190</v>
      </c>
      <c r="K30" s="136"/>
      <c r="L30" s="157"/>
      <c r="M30" s="156" t="str">
        <f>IF(ISNUMBER(K30/G30),IF(NOT(K30/G30=0),K30/G30, " "), " ")</f>
        <v xml:space="preserve"> </v>
      </c>
      <c r="N30" s="154"/>
    </row>
    <row r="31" spans="1:23" ht="19.350000000000001" customHeight="1" x14ac:dyDescent="0.25">
      <c r="A31" s="128" t="s">
        <v>191</v>
      </c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129"/>
    </row>
    <row r="32" spans="1:23" ht="34.200000000000003" x14ac:dyDescent="0.25">
      <c r="A32" s="152">
        <v>6</v>
      </c>
      <c r="B32" s="153">
        <v>21141</v>
      </c>
      <c r="C32" s="134" t="s">
        <v>192</v>
      </c>
      <c r="D32" s="154" t="s">
        <v>193</v>
      </c>
      <c r="E32" s="155">
        <v>0.04</v>
      </c>
      <c r="F32" s="136" t="s">
        <v>194</v>
      </c>
      <c r="G32" s="136">
        <v>5.36</v>
      </c>
      <c r="H32" s="156"/>
      <c r="I32" s="156"/>
      <c r="J32" s="136" t="s">
        <v>195</v>
      </c>
      <c r="K32" s="136">
        <v>29.08</v>
      </c>
      <c r="L32" s="157"/>
      <c r="M32" s="156">
        <f>IF(ISNUMBER(K32/G32),IF(NOT(K32/G32=0),K32/G32, " "), " ")</f>
        <v>5.4253731343283578</v>
      </c>
      <c r="N32" s="154" t="s">
        <v>196</v>
      </c>
    </row>
    <row r="33" spans="1:14" ht="22.8" x14ac:dyDescent="0.25">
      <c r="A33" s="152">
        <v>7</v>
      </c>
      <c r="B33" s="153">
        <v>30401</v>
      </c>
      <c r="C33" s="134" t="s">
        <v>197</v>
      </c>
      <c r="D33" s="154" t="s">
        <v>193</v>
      </c>
      <c r="E33" s="155">
        <v>0.06</v>
      </c>
      <c r="F33" s="136" t="s">
        <v>198</v>
      </c>
      <c r="G33" s="136">
        <v>0.14000000000000001</v>
      </c>
      <c r="H33" s="156"/>
      <c r="I33" s="156"/>
      <c r="J33" s="136" t="s">
        <v>199</v>
      </c>
      <c r="K33" s="136">
        <v>0.42</v>
      </c>
      <c r="L33" s="157"/>
      <c r="M33" s="156">
        <f>IF(ISNUMBER(K33/G33),IF(NOT(K33/G33=0),K33/G33, " "), " ")</f>
        <v>2.9999999999999996</v>
      </c>
      <c r="N33" s="154" t="s">
        <v>196</v>
      </c>
    </row>
    <row r="34" spans="1:14" ht="22.8" x14ac:dyDescent="0.25">
      <c r="A34" s="152">
        <v>8</v>
      </c>
      <c r="B34" s="153">
        <v>30954</v>
      </c>
      <c r="C34" s="134" t="s">
        <v>200</v>
      </c>
      <c r="D34" s="154" t="s">
        <v>193</v>
      </c>
      <c r="E34" s="155">
        <v>0.2</v>
      </c>
      <c r="F34" s="136" t="s">
        <v>201</v>
      </c>
      <c r="G34" s="136">
        <v>6.74</v>
      </c>
      <c r="H34" s="156"/>
      <c r="I34" s="156"/>
      <c r="J34" s="136" t="s">
        <v>202</v>
      </c>
      <c r="K34" s="136">
        <v>32.6</v>
      </c>
      <c r="L34" s="157"/>
      <c r="M34" s="156">
        <f>IF(ISNUMBER(K34/G34),IF(NOT(K34/G34=0),K34/G34, " "), " ")</f>
        <v>4.8367952522255191</v>
      </c>
      <c r="N34" s="154" t="s">
        <v>203</v>
      </c>
    </row>
    <row r="35" spans="1:14" ht="45.6" x14ac:dyDescent="0.25">
      <c r="A35" s="152">
        <v>9</v>
      </c>
      <c r="B35" s="153">
        <v>50101</v>
      </c>
      <c r="C35" s="134" t="s">
        <v>204</v>
      </c>
      <c r="D35" s="154" t="s">
        <v>193</v>
      </c>
      <c r="E35" s="155">
        <v>0.03</v>
      </c>
      <c r="F35" s="136" t="s">
        <v>205</v>
      </c>
      <c r="G35" s="136">
        <v>1.88</v>
      </c>
      <c r="H35" s="156"/>
      <c r="I35" s="156"/>
      <c r="J35" s="136" t="s">
        <v>206</v>
      </c>
      <c r="K35" s="136">
        <v>12.15</v>
      </c>
      <c r="L35" s="157"/>
      <c r="M35" s="156">
        <f>IF(ISNUMBER(K35/G35),IF(NOT(K35/G35=0),K35/G35, " "), " ")</f>
        <v>6.462765957446809</v>
      </c>
      <c r="N35" s="154" t="s">
        <v>196</v>
      </c>
    </row>
    <row r="36" spans="1:14" ht="22.8" x14ac:dyDescent="0.25">
      <c r="A36" s="152">
        <v>10</v>
      </c>
      <c r="B36" s="153">
        <v>110901</v>
      </c>
      <c r="C36" s="134" t="s">
        <v>207</v>
      </c>
      <c r="D36" s="154" t="s">
        <v>193</v>
      </c>
      <c r="E36" s="155">
        <v>0.54</v>
      </c>
      <c r="F36" s="136" t="s">
        <v>208</v>
      </c>
      <c r="G36" s="136">
        <v>7.82</v>
      </c>
      <c r="H36" s="156"/>
      <c r="I36" s="156"/>
      <c r="J36" s="136" t="s">
        <v>209</v>
      </c>
      <c r="K36" s="136">
        <v>84.78</v>
      </c>
      <c r="L36" s="157"/>
      <c r="M36" s="156">
        <f>IF(ISNUMBER(K36/G36),IF(NOT(K36/G36=0),K36/G36, " "), " ")</f>
        <v>10.841432225063938</v>
      </c>
      <c r="N36" s="154" t="s">
        <v>196</v>
      </c>
    </row>
    <row r="37" spans="1:14" ht="34.200000000000003" x14ac:dyDescent="0.25">
      <c r="A37" s="152">
        <v>11</v>
      </c>
      <c r="B37" s="153">
        <v>330804</v>
      </c>
      <c r="C37" s="134" t="s">
        <v>210</v>
      </c>
      <c r="D37" s="154" t="s">
        <v>193</v>
      </c>
      <c r="E37" s="155">
        <v>0.03</v>
      </c>
      <c r="F37" s="136" t="s">
        <v>211</v>
      </c>
      <c r="G37" s="136">
        <v>0.04</v>
      </c>
      <c r="H37" s="156"/>
      <c r="I37" s="156"/>
      <c r="J37" s="136" t="s">
        <v>212</v>
      </c>
      <c r="K37" s="136">
        <v>0.12</v>
      </c>
      <c r="L37" s="157"/>
      <c r="M37" s="156">
        <f>IF(ISNUMBER(K37/G37),IF(NOT(K37/G37=0),K37/G37, " "), " ")</f>
        <v>3</v>
      </c>
      <c r="N37" s="154" t="s">
        <v>213</v>
      </c>
    </row>
    <row r="38" spans="1:14" ht="22.8" x14ac:dyDescent="0.25">
      <c r="A38" s="152">
        <v>12</v>
      </c>
      <c r="B38" s="153">
        <v>400001</v>
      </c>
      <c r="C38" s="134" t="s">
        <v>214</v>
      </c>
      <c r="D38" s="154" t="s">
        <v>193</v>
      </c>
      <c r="E38" s="155">
        <v>0.04</v>
      </c>
      <c r="F38" s="136" t="s">
        <v>215</v>
      </c>
      <c r="G38" s="136">
        <v>4.12</v>
      </c>
      <c r="H38" s="156"/>
      <c r="I38" s="156"/>
      <c r="J38" s="136" t="s">
        <v>216</v>
      </c>
      <c r="K38" s="136">
        <v>23.48</v>
      </c>
      <c r="L38" s="157"/>
      <c r="M38" s="156">
        <f>IF(ISNUMBER(K38/G38),IF(NOT(K38/G38=0),K38/G38, " "), " ")</f>
        <v>5.6990291262135919</v>
      </c>
      <c r="N38" s="154" t="s">
        <v>196</v>
      </c>
    </row>
    <row r="39" spans="1:14" ht="19.350000000000001" customHeight="1" x14ac:dyDescent="0.25">
      <c r="A39" s="128" t="s">
        <v>217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218</v>
      </c>
      <c r="C40" s="134" t="s">
        <v>219</v>
      </c>
      <c r="D40" s="154" t="s">
        <v>220</v>
      </c>
      <c r="E40" s="155">
        <v>3.51</v>
      </c>
      <c r="F40" s="136" t="s">
        <v>221</v>
      </c>
      <c r="G40" s="136">
        <v>45.67</v>
      </c>
      <c r="H40" s="156">
        <v>79</v>
      </c>
      <c r="I40" s="156">
        <v>277.29000000000002</v>
      </c>
      <c r="J40" s="136" t="s">
        <v>222</v>
      </c>
      <c r="K40" s="136">
        <v>294.20999999999998</v>
      </c>
      <c r="L40" s="157"/>
      <c r="M40" s="156">
        <f>IF(ISNUMBER(K40/G40),IF(NOT(K40/G40=0),K40/G40, " "), " ")</f>
        <v>6.4420845193781471</v>
      </c>
      <c r="N40" s="154" t="s">
        <v>223</v>
      </c>
    </row>
    <row r="41" spans="1:14" ht="34.200000000000003" x14ac:dyDescent="0.25">
      <c r="A41" s="152">
        <v>14</v>
      </c>
      <c r="B41" s="153" t="s">
        <v>224</v>
      </c>
      <c r="C41" s="134" t="s">
        <v>225</v>
      </c>
      <c r="D41" s="154" t="s">
        <v>226</v>
      </c>
      <c r="E41" s="155">
        <v>1E-4</v>
      </c>
      <c r="F41" s="136" t="s">
        <v>227</v>
      </c>
      <c r="G41" s="136">
        <v>1.02</v>
      </c>
      <c r="H41" s="156">
        <v>69600</v>
      </c>
      <c r="I41" s="156">
        <v>6.96</v>
      </c>
      <c r="J41" s="136" t="s">
        <v>228</v>
      </c>
      <c r="K41" s="136">
        <v>7.13</v>
      </c>
      <c r="L41" s="157"/>
      <c r="M41" s="156">
        <f>IF(ISNUMBER(K41/G41),IF(NOT(K41/G41=0),K41/G41, " "), " ")</f>
        <v>6.9901960784313726</v>
      </c>
      <c r="N41" s="154" t="s">
        <v>229</v>
      </c>
    </row>
    <row r="42" spans="1:14" ht="34.200000000000003" x14ac:dyDescent="0.25">
      <c r="A42" s="152">
        <v>15</v>
      </c>
      <c r="B42" s="153" t="s">
        <v>230</v>
      </c>
      <c r="C42" s="134" t="s">
        <v>231</v>
      </c>
      <c r="D42" s="154" t="s">
        <v>226</v>
      </c>
      <c r="E42" s="155">
        <v>4.0000000000000002E-4</v>
      </c>
      <c r="F42" s="136" t="s">
        <v>232</v>
      </c>
      <c r="G42" s="136">
        <v>0.22</v>
      </c>
      <c r="H42" s="156">
        <v>3108</v>
      </c>
      <c r="I42" s="156">
        <v>1.24</v>
      </c>
      <c r="J42" s="136" t="s">
        <v>233</v>
      </c>
      <c r="K42" s="136">
        <v>1.38</v>
      </c>
      <c r="L42" s="157"/>
      <c r="M42" s="156">
        <f>IF(ISNUMBER(K42/G42),IF(NOT(K42/G42=0),K42/G42, " "), " ")</f>
        <v>6.2727272727272725</v>
      </c>
      <c r="N42" s="154" t="s">
        <v>234</v>
      </c>
    </row>
    <row r="43" spans="1:14" ht="22.8" x14ac:dyDescent="0.25">
      <c r="A43" s="152">
        <v>16</v>
      </c>
      <c r="B43" s="153" t="s">
        <v>235</v>
      </c>
      <c r="C43" s="134" t="s">
        <v>236</v>
      </c>
      <c r="D43" s="154" t="s">
        <v>220</v>
      </c>
      <c r="E43" s="155">
        <v>0.13</v>
      </c>
      <c r="F43" s="136" t="s">
        <v>237</v>
      </c>
      <c r="G43" s="136">
        <v>0.98</v>
      </c>
      <c r="H43" s="156">
        <v>27.65</v>
      </c>
      <c r="I43" s="156">
        <v>3.59</v>
      </c>
      <c r="J43" s="136" t="s">
        <v>238</v>
      </c>
      <c r="K43" s="136">
        <v>3.75</v>
      </c>
      <c r="L43" s="157"/>
      <c r="M43" s="156">
        <f>IF(ISNUMBER(K43/G43),IF(NOT(K43/G43=0),K43/G43, " "), " ")</f>
        <v>3.8265306122448979</v>
      </c>
      <c r="N43" s="154" t="s">
        <v>239</v>
      </c>
    </row>
    <row r="44" spans="1:14" ht="34.200000000000003" x14ac:dyDescent="0.25">
      <c r="A44" s="152">
        <v>17</v>
      </c>
      <c r="B44" s="153" t="s">
        <v>240</v>
      </c>
      <c r="C44" s="134" t="s">
        <v>241</v>
      </c>
      <c r="D44" s="154" t="s">
        <v>226</v>
      </c>
      <c r="E44" s="155">
        <v>2.9999999999999997E-4</v>
      </c>
      <c r="F44" s="136" t="s">
        <v>242</v>
      </c>
      <c r="G44" s="136">
        <v>2.76</v>
      </c>
      <c r="H44" s="156">
        <v>39771</v>
      </c>
      <c r="I44" s="156">
        <v>11.94</v>
      </c>
      <c r="J44" s="136" t="s">
        <v>243</v>
      </c>
      <c r="K44" s="136">
        <v>12.27</v>
      </c>
      <c r="L44" s="157"/>
      <c r="M44" s="156">
        <f>IF(ISNUMBER(K44/G44),IF(NOT(K44/G44=0),K44/G44, " "), " ")</f>
        <v>4.4456521739130439</v>
      </c>
      <c r="N44" s="154" t="s">
        <v>244</v>
      </c>
    </row>
    <row r="45" spans="1:14" ht="34.200000000000003" x14ac:dyDescent="0.25">
      <c r="A45" s="152">
        <v>18</v>
      </c>
      <c r="B45" s="153" t="s">
        <v>245</v>
      </c>
      <c r="C45" s="134" t="s">
        <v>246</v>
      </c>
      <c r="D45" s="154" t="s">
        <v>226</v>
      </c>
      <c r="E45" s="155">
        <v>3.3099999999999997E-2</v>
      </c>
      <c r="F45" s="136" t="s">
        <v>247</v>
      </c>
      <c r="G45" s="136">
        <v>389.92</v>
      </c>
      <c r="H45" s="156">
        <v>36017</v>
      </c>
      <c r="I45" s="156">
        <v>1192.17</v>
      </c>
      <c r="J45" s="136" t="s">
        <v>248</v>
      </c>
      <c r="K45" s="136">
        <v>1224.94</v>
      </c>
      <c r="L45" s="157"/>
      <c r="M45" s="156">
        <f>IF(ISNUMBER(K45/G45),IF(NOT(K45/G45=0),K45/G45, " "), " ")</f>
        <v>3.1415162084530159</v>
      </c>
      <c r="N45" s="154" t="s">
        <v>249</v>
      </c>
    </row>
    <row r="46" spans="1:14" ht="45.6" x14ac:dyDescent="0.25">
      <c r="A46" s="152">
        <v>19</v>
      </c>
      <c r="B46" s="153" t="s">
        <v>250</v>
      </c>
      <c r="C46" s="134" t="s">
        <v>251</v>
      </c>
      <c r="D46" s="154" t="s">
        <v>226</v>
      </c>
      <c r="E46" s="155">
        <v>3.7000000000000002E-3</v>
      </c>
      <c r="F46" s="136" t="s">
        <v>252</v>
      </c>
      <c r="G46" s="136">
        <v>40.520000000000003</v>
      </c>
      <c r="H46" s="156">
        <v>37187.800000000003</v>
      </c>
      <c r="I46" s="156">
        <v>137.59</v>
      </c>
      <c r="J46" s="136" t="s">
        <v>253</v>
      </c>
      <c r="K46" s="136">
        <v>142.18</v>
      </c>
      <c r="L46" s="157"/>
      <c r="M46" s="156">
        <f>IF(ISNUMBER(K46/G46),IF(NOT(K46/G46=0),K46/G46, " "), " ")</f>
        <v>3.5088845014807499</v>
      </c>
      <c r="N46" s="154" t="s">
        <v>254</v>
      </c>
    </row>
    <row r="47" spans="1:14" ht="57" x14ac:dyDescent="0.25">
      <c r="A47" s="152">
        <v>20</v>
      </c>
      <c r="B47" s="153" t="s">
        <v>255</v>
      </c>
      <c r="C47" s="134" t="s">
        <v>256</v>
      </c>
      <c r="D47" s="154" t="s">
        <v>257</v>
      </c>
      <c r="E47" s="155">
        <v>1.47E-2</v>
      </c>
      <c r="F47" s="136" t="s">
        <v>258</v>
      </c>
      <c r="G47" s="136">
        <v>36.020000000000003</v>
      </c>
      <c r="H47" s="156">
        <v>14142</v>
      </c>
      <c r="I47" s="156">
        <v>207.89</v>
      </c>
      <c r="J47" s="136" t="s">
        <v>259</v>
      </c>
      <c r="K47" s="136">
        <v>214.12</v>
      </c>
      <c r="L47" s="157"/>
      <c r="M47" s="156">
        <f>IF(ISNUMBER(K47/G47),IF(NOT(K47/G47=0),K47/G47, " "), " ")</f>
        <v>5.9444752915047196</v>
      </c>
      <c r="N47" s="154" t="s">
        <v>260</v>
      </c>
    </row>
    <row r="48" spans="1:14" ht="34.200000000000003" x14ac:dyDescent="0.25">
      <c r="A48" s="152">
        <v>21</v>
      </c>
      <c r="B48" s="153" t="s">
        <v>261</v>
      </c>
      <c r="C48" s="134" t="s">
        <v>262</v>
      </c>
      <c r="D48" s="154" t="s">
        <v>257</v>
      </c>
      <c r="E48" s="155">
        <v>4.2799999999999998E-2</v>
      </c>
      <c r="F48" s="136" t="s">
        <v>263</v>
      </c>
      <c r="G48" s="136">
        <v>29.92</v>
      </c>
      <c r="H48" s="156">
        <v>2723</v>
      </c>
      <c r="I48" s="156">
        <v>116.54</v>
      </c>
      <c r="J48" s="136" t="s">
        <v>264</v>
      </c>
      <c r="K48" s="136">
        <v>136.16999999999999</v>
      </c>
      <c r="L48" s="157"/>
      <c r="M48" s="156">
        <f>IF(ISNUMBER(K48/G48),IF(NOT(K48/G48=0),K48/G48, " "), " ")</f>
        <v>4.5511363636363633</v>
      </c>
      <c r="N48" s="154" t="s">
        <v>265</v>
      </c>
    </row>
    <row r="49" spans="1:14" ht="34.200000000000003" x14ac:dyDescent="0.25">
      <c r="A49" s="152">
        <v>22</v>
      </c>
      <c r="B49" s="153" t="s">
        <v>266</v>
      </c>
      <c r="C49" s="134" t="s">
        <v>267</v>
      </c>
      <c r="D49" s="154" t="s">
        <v>257</v>
      </c>
      <c r="E49" s="155">
        <v>1.44E-2</v>
      </c>
      <c r="F49" s="136" t="s">
        <v>268</v>
      </c>
      <c r="G49" s="136">
        <v>9.5500000000000007</v>
      </c>
      <c r="H49" s="156">
        <v>2213</v>
      </c>
      <c r="I49" s="156">
        <v>31.87</v>
      </c>
      <c r="J49" s="136" t="s">
        <v>269</v>
      </c>
      <c r="K49" s="136">
        <v>38.32</v>
      </c>
      <c r="L49" s="157"/>
      <c r="M49" s="156">
        <f>IF(ISNUMBER(K49/G49),IF(NOT(K49/G49=0),K49/G49, " "), " ")</f>
        <v>4.0125654450261781</v>
      </c>
      <c r="N49" s="154" t="s">
        <v>270</v>
      </c>
    </row>
    <row r="50" spans="1:14" ht="34.200000000000003" x14ac:dyDescent="0.25">
      <c r="A50" s="152">
        <v>23</v>
      </c>
      <c r="B50" s="153" t="s">
        <v>271</v>
      </c>
      <c r="C50" s="134" t="s">
        <v>272</v>
      </c>
      <c r="D50" s="154" t="s">
        <v>273</v>
      </c>
      <c r="E50" s="155">
        <v>2.46E-2</v>
      </c>
      <c r="F50" s="136" t="s">
        <v>274</v>
      </c>
      <c r="G50" s="136">
        <v>33.92</v>
      </c>
      <c r="H50" s="156">
        <v>9725</v>
      </c>
      <c r="I50" s="156">
        <v>239.24</v>
      </c>
      <c r="J50" s="136" t="s">
        <v>275</v>
      </c>
      <c r="K50" s="136">
        <v>256.74</v>
      </c>
      <c r="L50" s="157"/>
      <c r="M50" s="156">
        <f>IF(ISNUMBER(K50/G50),IF(NOT(K50/G50=0),K50/G50, " "), " ")</f>
        <v>7.5689858490566033</v>
      </c>
      <c r="N50" s="154" t="s">
        <v>276</v>
      </c>
    </row>
    <row r="51" spans="1:14" ht="34.200000000000003" x14ac:dyDescent="0.25">
      <c r="A51" s="152">
        <v>24</v>
      </c>
      <c r="B51" s="153" t="s">
        <v>277</v>
      </c>
      <c r="C51" s="134" t="s">
        <v>278</v>
      </c>
      <c r="D51" s="154" t="s">
        <v>257</v>
      </c>
      <c r="E51" s="155">
        <v>0.2344</v>
      </c>
      <c r="F51" s="136" t="s">
        <v>279</v>
      </c>
      <c r="G51" s="136">
        <v>0.73</v>
      </c>
      <c r="H51" s="156">
        <v>24.12</v>
      </c>
      <c r="I51" s="156">
        <v>5.65</v>
      </c>
      <c r="J51" s="136" t="s">
        <v>280</v>
      </c>
      <c r="K51" s="136">
        <v>5.65</v>
      </c>
      <c r="L51" s="157"/>
      <c r="M51" s="156">
        <f>IF(ISNUMBER(K51/G51),IF(NOT(K51/G51=0),K51/G51, " "), " ")</f>
        <v>7.7397260273972606</v>
      </c>
      <c r="N51" s="154" t="s">
        <v>281</v>
      </c>
    </row>
    <row r="52" spans="1:14" ht="34.200000000000003" x14ac:dyDescent="0.25">
      <c r="A52" s="152">
        <v>25</v>
      </c>
      <c r="B52" s="153" t="s">
        <v>282</v>
      </c>
      <c r="C52" s="134" t="s">
        <v>283</v>
      </c>
      <c r="D52" s="154" t="s">
        <v>284</v>
      </c>
      <c r="E52" s="155">
        <v>0.2</v>
      </c>
      <c r="F52" s="136" t="s">
        <v>285</v>
      </c>
      <c r="G52" s="136">
        <v>13.28</v>
      </c>
      <c r="H52" s="156"/>
      <c r="I52" s="156"/>
      <c r="J52" s="136" t="s">
        <v>286</v>
      </c>
      <c r="K52" s="136">
        <v>119.42</v>
      </c>
      <c r="L52" s="157"/>
      <c r="M52" s="156">
        <f>IF(ISNUMBER(K52/G52),IF(NOT(K52/G52=0),K52/G52, " "), " ")</f>
        <v>8.9924698795180724</v>
      </c>
      <c r="N52" s="154" t="s">
        <v>287</v>
      </c>
    </row>
    <row r="53" spans="1:14" ht="19.350000000000001" customHeight="1" x14ac:dyDescent="0.25">
      <c r="A53" s="150" t="s">
        <v>288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</row>
    <row r="54" spans="1:14" ht="19.350000000000001" customHeight="1" x14ac:dyDescent="0.25">
      <c r="A54" s="128" t="s">
        <v>217</v>
      </c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</row>
    <row r="55" spans="1:14" ht="22.8" x14ac:dyDescent="0.25">
      <c r="A55" s="152">
        <v>26</v>
      </c>
      <c r="B55" s="153" t="s">
        <v>289</v>
      </c>
      <c r="C55" s="134" t="s">
        <v>290</v>
      </c>
      <c r="D55" s="154" t="s">
        <v>226</v>
      </c>
      <c r="E55" s="155">
        <v>0.35709999999999997</v>
      </c>
      <c r="F55" s="136" t="s">
        <v>190</v>
      </c>
      <c r="G55" s="136"/>
      <c r="H55" s="156"/>
      <c r="I55" s="156"/>
      <c r="J55" s="136" t="s">
        <v>190</v>
      </c>
      <c r="K55" s="136"/>
      <c r="L55" s="157"/>
      <c r="M55" s="156" t="str">
        <f>IF(ISNUMBER(K55/G55),IF(NOT(K55/G55=0),K55/G55, " "), " ")</f>
        <v xml:space="preserve"> </v>
      </c>
      <c r="N55" s="154"/>
    </row>
    <row r="56" spans="1:14" ht="22.8" x14ac:dyDescent="0.25">
      <c r="A56" s="158">
        <v>27</v>
      </c>
      <c r="B56" s="159" t="s">
        <v>291</v>
      </c>
      <c r="C56" s="140" t="s">
        <v>292</v>
      </c>
      <c r="D56" s="160" t="s">
        <v>226</v>
      </c>
      <c r="E56" s="161">
        <v>0.1008</v>
      </c>
      <c r="F56" s="142" t="s">
        <v>190</v>
      </c>
      <c r="G56" s="142"/>
      <c r="H56" s="162"/>
      <c r="I56" s="162"/>
      <c r="J56" s="142" t="s">
        <v>190</v>
      </c>
      <c r="K56" s="142"/>
      <c r="L56" s="163"/>
      <c r="M56" s="162" t="str">
        <f>IF(ISNUMBER(K56/G56),IF(NOT(K56/G56=0),K56/G56, " "), " ")</f>
        <v xml:space="preserve"> </v>
      </c>
      <c r="N56" s="160"/>
    </row>
    <row r="57" spans="1:14" x14ac:dyDescent="0.25">
      <c r="A57" s="144" t="s">
        <v>150</v>
      </c>
      <c r="B57" s="145"/>
      <c r="C57" s="145"/>
      <c r="D57" s="145"/>
      <c r="E57" s="145"/>
      <c r="F57" s="145"/>
      <c r="G57" s="164">
        <v>1180</v>
      </c>
      <c r="H57" s="165"/>
      <c r="I57" s="165"/>
      <c r="J57" s="165"/>
      <c r="K57" s="164">
        <v>9223</v>
      </c>
      <c r="L57" s="166"/>
      <c r="M57" s="164">
        <f ca="1">IF(ISNUMBER(INDIRECT("K" &amp; ROW())/INDIRECT("G" &amp; ROW())),INDIRECT("K" &amp; ROW())/INDIRECT("G" &amp; ROW()), " ")</f>
        <v>7.816101694915254</v>
      </c>
      <c r="N57" s="146" t="s">
        <v>293</v>
      </c>
    </row>
    <row r="58" spans="1:14" x14ac:dyDescent="0.25">
      <c r="A58" s="144" t="s">
        <v>155</v>
      </c>
      <c r="B58" s="145"/>
      <c r="C58" s="145"/>
      <c r="D58" s="145"/>
      <c r="E58" s="145"/>
      <c r="F58" s="145"/>
      <c r="G58" s="164"/>
      <c r="H58" s="165"/>
      <c r="I58" s="165"/>
      <c r="J58" s="165"/>
      <c r="K58" s="164"/>
      <c r="L58" s="166"/>
      <c r="M58" s="164" t="str">
        <f ca="1">IF(ISNUMBER(INDIRECT("K" &amp; ROW())/INDIRECT("G" &amp; ROW())),INDIRECT("K" &amp; ROW())/INDIRECT("G" &amp; ROW()), " ")</f>
        <v xml:space="preserve"> </v>
      </c>
      <c r="N58" s="146" t="s">
        <v>293</v>
      </c>
    </row>
    <row r="59" spans="1:14" x14ac:dyDescent="0.25">
      <c r="A59" s="144" t="s">
        <v>156</v>
      </c>
      <c r="B59" s="145"/>
      <c r="C59" s="145"/>
      <c r="D59" s="145"/>
      <c r="E59" s="145"/>
      <c r="F59" s="145"/>
      <c r="G59" s="164">
        <v>557</v>
      </c>
      <c r="H59" s="165"/>
      <c r="I59" s="165"/>
      <c r="J59" s="165"/>
      <c r="K59" s="164">
        <v>6699</v>
      </c>
      <c r="L59" s="166"/>
      <c r="M59" s="164">
        <f ca="1">IF(ISNUMBER(INDIRECT("K" &amp; ROW())/INDIRECT("G" &amp; ROW())),INDIRECT("K" &amp; ROW())/INDIRECT("G" &amp; ROW()), " ")</f>
        <v>12.02692998204668</v>
      </c>
      <c r="N59" s="146" t="s">
        <v>293</v>
      </c>
    </row>
    <row r="60" spans="1:14" x14ac:dyDescent="0.25">
      <c r="A60" s="144" t="s">
        <v>157</v>
      </c>
      <c r="B60" s="145"/>
      <c r="C60" s="145"/>
      <c r="D60" s="145"/>
      <c r="E60" s="145"/>
      <c r="F60" s="145"/>
      <c r="G60" s="164">
        <v>605</v>
      </c>
      <c r="H60" s="165"/>
      <c r="I60" s="165"/>
      <c r="J60" s="165"/>
      <c r="K60" s="164">
        <v>2465</v>
      </c>
      <c r="L60" s="166"/>
      <c r="M60" s="164">
        <f ca="1">IF(ISNUMBER(INDIRECT("K" &amp; ROW())/INDIRECT("G" &amp; ROW())),INDIRECT("K" &amp; ROW())/INDIRECT("G" &amp; ROW()), " ")</f>
        <v>4.0743801652892566</v>
      </c>
      <c r="N60" s="146" t="s">
        <v>293</v>
      </c>
    </row>
    <row r="61" spans="1:14" x14ac:dyDescent="0.25">
      <c r="A61" s="144" t="s">
        <v>158</v>
      </c>
      <c r="B61" s="145"/>
      <c r="C61" s="145"/>
      <c r="D61" s="145"/>
      <c r="E61" s="145"/>
      <c r="F61" s="145"/>
      <c r="G61" s="164">
        <v>28</v>
      </c>
      <c r="H61" s="165"/>
      <c r="I61" s="165"/>
      <c r="J61" s="165"/>
      <c r="K61" s="164">
        <v>184</v>
      </c>
      <c r="L61" s="166"/>
      <c r="M61" s="164">
        <f ca="1">IF(ISNUMBER(INDIRECT("K" &amp; ROW())/INDIRECT("G" &amp; ROW())),INDIRECT("K" &amp; ROW())/INDIRECT("G" &amp; ROW()), " ")</f>
        <v>6.5714285714285712</v>
      </c>
      <c r="N61" s="146" t="s">
        <v>293</v>
      </c>
    </row>
    <row r="62" spans="1:14" x14ac:dyDescent="0.25">
      <c r="A62" s="147" t="s">
        <v>159</v>
      </c>
      <c r="B62" s="148"/>
      <c r="C62" s="148"/>
      <c r="D62" s="148"/>
      <c r="E62" s="148"/>
      <c r="F62" s="148"/>
      <c r="G62" s="167">
        <v>451</v>
      </c>
      <c r="H62" s="168"/>
      <c r="I62" s="168"/>
      <c r="J62" s="168"/>
      <c r="K62" s="167">
        <v>4611</v>
      </c>
      <c r="L62" s="169"/>
      <c r="M62" s="167">
        <f ca="1">IF(ISNUMBER(INDIRECT("K" &amp; ROW())/INDIRECT("G" &amp; ROW())),INDIRECT("K" &amp; ROW())/INDIRECT("G" &amp; ROW()), " ")</f>
        <v>10.223946784922395</v>
      </c>
      <c r="N62" s="149" t="s">
        <v>293</v>
      </c>
    </row>
    <row r="63" spans="1:14" x14ac:dyDescent="0.25">
      <c r="A63" s="147" t="s">
        <v>160</v>
      </c>
      <c r="B63" s="148"/>
      <c r="C63" s="148"/>
      <c r="D63" s="148"/>
      <c r="E63" s="148"/>
      <c r="F63" s="148"/>
      <c r="G63" s="167">
        <v>310</v>
      </c>
      <c r="H63" s="168"/>
      <c r="I63" s="168"/>
      <c r="J63" s="168"/>
      <c r="K63" s="167">
        <v>2979</v>
      </c>
      <c r="L63" s="169"/>
      <c r="M63" s="167">
        <f ca="1">IF(ISNUMBER(INDIRECT("K" &amp; ROW())/INDIRECT("G" &amp; ROW())),INDIRECT("K" &amp; ROW())/INDIRECT("G" &amp; ROW()), " ")</f>
        <v>9.6096774193548384</v>
      </c>
      <c r="N63" s="149" t="s">
        <v>293</v>
      </c>
    </row>
    <row r="64" spans="1:14" x14ac:dyDescent="0.25">
      <c r="A64" s="147" t="s">
        <v>161</v>
      </c>
      <c r="B64" s="148"/>
      <c r="C64" s="148"/>
      <c r="D64" s="148"/>
      <c r="E64" s="148"/>
      <c r="F64" s="148"/>
      <c r="G64" s="167"/>
      <c r="H64" s="168"/>
      <c r="I64" s="168"/>
      <c r="J64" s="168"/>
      <c r="K64" s="167"/>
      <c r="L64" s="169"/>
      <c r="M64" s="167" t="str">
        <f ca="1">IF(ISNUMBER(INDIRECT("K" &amp; ROW())/INDIRECT("G" &amp; ROW())),INDIRECT("K" &amp; ROW())/INDIRECT("G" &amp; ROW()), " ")</f>
        <v xml:space="preserve"> </v>
      </c>
      <c r="N64" s="149" t="s">
        <v>293</v>
      </c>
    </row>
    <row r="65" spans="1:14" x14ac:dyDescent="0.25">
      <c r="A65" s="144" t="s">
        <v>162</v>
      </c>
      <c r="B65" s="145"/>
      <c r="C65" s="145"/>
      <c r="D65" s="145"/>
      <c r="E65" s="145"/>
      <c r="F65" s="145"/>
      <c r="G65" s="164">
        <v>918</v>
      </c>
      <c r="H65" s="165"/>
      <c r="I65" s="165"/>
      <c r="J65" s="165"/>
      <c r="K65" s="164">
        <v>6449</v>
      </c>
      <c r="L65" s="166"/>
      <c r="M65" s="164">
        <f ca="1">IF(ISNUMBER(INDIRECT("K" &amp; ROW())/INDIRECT("G" &amp; ROW())),INDIRECT("K" &amp; ROW())/INDIRECT("G" &amp; ROW()), " ")</f>
        <v>7.0250544662309364</v>
      </c>
      <c r="N65" s="146" t="s">
        <v>293</v>
      </c>
    </row>
    <row r="66" spans="1:14" x14ac:dyDescent="0.25">
      <c r="A66" s="144" t="s">
        <v>163</v>
      </c>
      <c r="B66" s="145"/>
      <c r="C66" s="145"/>
      <c r="D66" s="145"/>
      <c r="E66" s="145"/>
      <c r="F66" s="145"/>
      <c r="G66" s="164">
        <v>843</v>
      </c>
      <c r="H66" s="165"/>
      <c r="I66" s="165"/>
      <c r="J66" s="165"/>
      <c r="K66" s="164">
        <v>8794</v>
      </c>
      <c r="L66" s="166"/>
      <c r="M66" s="164">
        <f ca="1">IF(ISNUMBER(INDIRECT("K" &amp; ROW())/INDIRECT("G" &amp; ROW())),INDIRECT("K" &amp; ROW())/INDIRECT("G" &amp; ROW()), " ")</f>
        <v>10.43179122182681</v>
      </c>
      <c r="N66" s="146" t="s">
        <v>293</v>
      </c>
    </row>
    <row r="67" spans="1:14" x14ac:dyDescent="0.25">
      <c r="A67" s="144" t="s">
        <v>164</v>
      </c>
      <c r="B67" s="145"/>
      <c r="C67" s="145"/>
      <c r="D67" s="145"/>
      <c r="E67" s="145"/>
      <c r="F67" s="145"/>
      <c r="G67" s="164">
        <v>89</v>
      </c>
      <c r="H67" s="165"/>
      <c r="I67" s="165"/>
      <c r="J67" s="165"/>
      <c r="K67" s="164">
        <v>770</v>
      </c>
      <c r="L67" s="166"/>
      <c r="M67" s="164">
        <f ca="1">IF(ISNUMBER(INDIRECT("K" &amp; ROW())/INDIRECT("G" &amp; ROW())),INDIRECT("K" &amp; ROW())/INDIRECT("G" &amp; ROW()), " ")</f>
        <v>8.6516853932584272</v>
      </c>
      <c r="N67" s="146" t="s">
        <v>293</v>
      </c>
    </row>
    <row r="68" spans="1:14" ht="30" customHeight="1" x14ac:dyDescent="0.25">
      <c r="A68" s="144" t="s">
        <v>165</v>
      </c>
      <c r="B68" s="145"/>
      <c r="C68" s="145"/>
      <c r="D68" s="145"/>
      <c r="E68" s="145"/>
      <c r="F68" s="145"/>
      <c r="G68" s="164">
        <v>91</v>
      </c>
      <c r="H68" s="165"/>
      <c r="I68" s="165"/>
      <c r="J68" s="165"/>
      <c r="K68" s="164">
        <v>800</v>
      </c>
      <c r="L68" s="166"/>
      <c r="M68" s="164">
        <f ca="1">IF(ISNUMBER(INDIRECT("K" &amp; ROW())/INDIRECT("G" &amp; ROW())),INDIRECT("K" &amp; ROW())/INDIRECT("G" &amp; ROW()), " ")</f>
        <v>8.791208791208792</v>
      </c>
      <c r="N68" s="146" t="s">
        <v>293</v>
      </c>
    </row>
    <row r="69" spans="1:14" x14ac:dyDescent="0.25">
      <c r="A69" s="144" t="s">
        <v>166</v>
      </c>
      <c r="B69" s="145"/>
      <c r="C69" s="145"/>
      <c r="D69" s="145"/>
      <c r="E69" s="145"/>
      <c r="F69" s="145"/>
      <c r="G69" s="164">
        <v>1941</v>
      </c>
      <c r="H69" s="165"/>
      <c r="I69" s="165"/>
      <c r="J69" s="165"/>
      <c r="K69" s="164">
        <v>16813</v>
      </c>
      <c r="L69" s="166"/>
      <c r="M69" s="164">
        <f ca="1">IF(ISNUMBER(INDIRECT("K" &amp; ROW())/INDIRECT("G" &amp; ROW())),INDIRECT("K" &amp; ROW())/INDIRECT("G" &amp; ROW()), " ")</f>
        <v>8.6620298815043792</v>
      </c>
      <c r="N69" s="146" t="s">
        <v>293</v>
      </c>
    </row>
    <row r="70" spans="1:14" ht="30" customHeight="1" x14ac:dyDescent="0.25">
      <c r="A70" s="144" t="s">
        <v>167</v>
      </c>
      <c r="B70" s="145"/>
      <c r="C70" s="145"/>
      <c r="D70" s="145"/>
      <c r="E70" s="145"/>
      <c r="F70" s="145"/>
      <c r="G70" s="164">
        <v>134.41</v>
      </c>
      <c r="H70" s="165"/>
      <c r="I70" s="165"/>
      <c r="J70" s="165"/>
      <c r="K70" s="164">
        <v>676.85</v>
      </c>
      <c r="L70" s="166"/>
      <c r="M70" s="164">
        <f ca="1">IF(ISNUMBER(INDIRECT("K" &amp; ROW())/INDIRECT("G" &amp; ROW())),INDIRECT("K" &amp; ROW())/INDIRECT("G" &amp; ROW()), " ")</f>
        <v>5.0357116285990626</v>
      </c>
      <c r="N70" s="146" t="s">
        <v>293</v>
      </c>
    </row>
    <row r="71" spans="1:14" x14ac:dyDescent="0.25">
      <c r="A71" s="147" t="s">
        <v>168</v>
      </c>
      <c r="B71" s="148"/>
      <c r="C71" s="148"/>
      <c r="D71" s="148"/>
      <c r="E71" s="148"/>
      <c r="F71" s="148"/>
      <c r="G71" s="167">
        <v>2075.41</v>
      </c>
      <c r="H71" s="168"/>
      <c r="I71" s="168"/>
      <c r="J71" s="168"/>
      <c r="K71" s="167">
        <v>17489.849999999999</v>
      </c>
      <c r="L71" s="169"/>
      <c r="M71" s="167">
        <f ca="1">IF(ISNUMBER(INDIRECT("K" &amp; ROW())/INDIRECT("G" &amp; ROW())),INDIRECT("K" &amp; ROW())/INDIRECT("G" &amp; ROW()), " ")</f>
        <v>8.427178244298716</v>
      </c>
      <c r="N71" s="149" t="s">
        <v>293</v>
      </c>
    </row>
    <row r="72" spans="1:14" x14ac:dyDescent="0.25">
      <c r="A72" s="48"/>
      <c r="G72" s="67"/>
      <c r="H72" s="68"/>
      <c r="I72" s="68"/>
      <c r="J72" s="68"/>
      <c r="K72" s="67"/>
      <c r="L72" s="69"/>
      <c r="M72" s="67"/>
      <c r="N72" s="48"/>
    </row>
    <row r="73" spans="1:14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70"/>
      <c r="M73" s="29"/>
      <c r="N73" s="29"/>
    </row>
    <row r="74" spans="1:14" x14ac:dyDescent="0.25">
      <c r="A74" s="75" t="s">
        <v>70</v>
      </c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3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75" t="s">
        <v>71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</sheetData>
  <mergeCells count="48">
    <mergeCell ref="A69:F69"/>
    <mergeCell ref="A70:F70"/>
    <mergeCell ref="A71:F71"/>
    <mergeCell ref="A63:F63"/>
    <mergeCell ref="A64:F64"/>
    <mergeCell ref="A65:F65"/>
    <mergeCell ref="A66:F66"/>
    <mergeCell ref="A67:F67"/>
    <mergeCell ref="A68:F68"/>
    <mergeCell ref="A57:F57"/>
    <mergeCell ref="A58:F58"/>
    <mergeCell ref="A59:F59"/>
    <mergeCell ref="A60:F60"/>
    <mergeCell ref="A61:F61"/>
    <mergeCell ref="A62:F62"/>
    <mergeCell ref="A24:N24"/>
    <mergeCell ref="A25:N25"/>
    <mergeCell ref="A31:N31"/>
    <mergeCell ref="A39:N39"/>
    <mergeCell ref="A53:N53"/>
    <mergeCell ref="A54:N54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2016-03-17T09:43:25Z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