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9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2" i="8"/>
  <c r="K71" i="8"/>
  <c r="H72" i="8"/>
  <c r="H71" i="8"/>
  <c r="J14" i="16"/>
  <c r="G14" i="16"/>
  <c r="K30" i="8"/>
  <c r="H30" i="8"/>
  <c r="A18" i="16"/>
  <c r="B34" i="8"/>
  <c r="M52" i="16"/>
  <c r="M56" i="16"/>
  <c r="M60" i="16"/>
  <c r="M64" i="16"/>
  <c r="M58" i="16"/>
  <c r="M66" i="16"/>
  <c r="M59" i="16"/>
  <c r="M63" i="16"/>
  <c r="M53" i="16"/>
  <c r="M57" i="16"/>
  <c r="M61" i="16"/>
  <c r="M65" i="16"/>
  <c r="M54" i="16"/>
  <c r="M62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<sst xmlns="http://schemas.openxmlformats.org/spreadsheetml/2006/main" count="364" uniqueCount="253">
  <si>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</si>
  <si>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</si>
  <si>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</si>
  <si>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</si>
  <si>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</si>
  <si>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</si>
  <si>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</si>
  <si>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</si>
  <si>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</si>
  <si>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</si>
  <si>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</si>
  <si>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</si>
  <si>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</si>
  <si>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</si>
  <si>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</si>
  <si>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</si>
  <si>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</si>
  <si>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</si>
  <si>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</si>
  <si>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</si>
  <si>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</si>
  <si>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</si>
  <si>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</si>
  <si>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</si>
  <si>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</si>
  <si>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</si>
  <si>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</si>
  <si>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</si>
  <si>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</si>
  <si>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</si>
  <si>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</si>
  <si>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</si>
  <si>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</si>
  <si>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</si>
  <si>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</si>
  <si>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</si>
  <si>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</si>
  <si>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</si>
  <si>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</si>
  <si>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</si>
  <si>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</si>
  <si>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</si>
  <si>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</si>
  <si>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</si>
  <si>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</si>
  <si>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</si>
  <si>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</si>
  <si>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</si>
  <si>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</si>
  <si>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</si>
  <si>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</si>
  <si>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</si>
  <si>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</si>
  <si>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</si>
  <si>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</si>
  <si>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</si>
  <si>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</si>
  <si>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</si>
  <si>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</si>
  <si>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</si>
  <si>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</si>
  <si>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</si>
  <si>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</si>
  <si>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</si>
  <si>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</si>
  <si>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</si>
  <si>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</si>
  <si>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</si>
  <si>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</si>
  <si>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6а</t>
  </si>
  <si>
    <t>Сдал:  _________________ //</t>
  </si>
  <si>
    <t>Принял:  _________________ //</t>
  </si>
  <si>
    <t>Раздел 3. ИЮНЬ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</si>
  <si>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</si>
  <si>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</si>
  <si>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0,28
67
40</t>
  </si>
  <si>
    <t>2230,33
_____
1413,49</t>
  </si>
  <si>
    <t>1021
493
312</t>
  </si>
  <si>
    <t>624
_____
397</t>
  </si>
  <si>
    <t>9127
5023
2999</t>
  </si>
  <si>
    <t>7497
_____
1629</t>
  </si>
  <si>
    <t>Р</t>
  </si>
  <si>
    <t>ремонт водосточ.трубы</t>
  </si>
  <si>
    <t>ТЕРр58-10-2
Смена: прямых звеньев водосточных труб с люлек
100 м
НР 71%=83%*0.85 от ФОТ
СП 52%=65%*0.8 от ФОТ</t>
  </si>
  <si>
    <t>0,18
71
52</t>
  </si>
  <si>
    <t>955,11
_____
7030,34</t>
  </si>
  <si>
    <t>1439
143
112</t>
  </si>
  <si>
    <t>172
_____
1266</t>
  </si>
  <si>
    <t>7283
1465
1073</t>
  </si>
  <si>
    <t>2064
_____
5211</t>
  </si>
  <si>
    <t>ТЕРр58-10-4
Смена: колен водосточных труб с люлек
100 шт.
НР 71%=83%*0.85 от ФОТ
СП 52%=65%*0.8 от ФОТ</t>
  </si>
  <si>
    <t>0,1
71
52</t>
  </si>
  <si>
    <t>1445,6
_____
3800,86</t>
  </si>
  <si>
    <t>525
120
94</t>
  </si>
  <si>
    <t>145
_____
379</t>
  </si>
  <si>
    <t>3902
1233
903</t>
  </si>
  <si>
    <t>1736
_____
2161</t>
  </si>
  <si>
    <t>Раздел 4. ОКТЯБРЬ</t>
  </si>
  <si>
    <t>подвал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</si>
  <si>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</si>
  <si>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</si>
  <si>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</si>
  <si>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</si>
  <si>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</si>
  <si>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</si>
  <si>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88
36
20</t>
  </si>
  <si>
    <t>41
_____
47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</si>
  <si>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</si>
  <si>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</si>
  <si>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</si>
  <si>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</si>
  <si>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</si>
  <si>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</si>
  <si>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</si>
  <si>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</si>
  <si>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</si>
  <si>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</si>
  <si>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156</t>
  </si>
  <si>
    <t>М</t>
  </si>
  <si>
    <t>Раздел 5. Декабрь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</si>
  <si>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</si>
  <si>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</si>
  <si>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</si>
  <si>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</si>
  <si>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</si>
  <si>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</si>
  <si>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</si>
  <si>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</si>
  <si>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0,1
111
51</t>
  </si>
  <si>
    <t xml:space="preserve">
_____
26,3</t>
  </si>
  <si>
    <t xml:space="preserve">
_____
3</t>
  </si>
  <si>
    <t xml:space="preserve">
_____
12</t>
  </si>
  <si>
    <t>Итого прямые затраты по акту</t>
  </si>
  <si>
    <t>954
_____
2103</t>
  </si>
  <si>
    <t>11457
_____
9261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</si>
  <si>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</si>
  <si>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</si>
  <si>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</si>
  <si>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</si>
  <si>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</si>
  <si>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</si>
  <si>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</si>
  <si>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</si>
  <si>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</si>
  <si>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</si>
  <si>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</si>
  <si>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</si>
  <si>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</si>
  <si>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</si>
  <si>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</si>
  <si>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</si>
  <si>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</si>
  <si>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</si>
  <si>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</si>
  <si>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</si>
  <si>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</si>
  <si>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</si>
  <si>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</si>
  <si>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</si>
  <si>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</si>
  <si>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</si>
  <si>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</si>
  <si>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</si>
  <si>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</si>
  <si>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</si>
  <si>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</si>
  <si>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</si>
  <si>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</si>
  <si>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</si>
  <si>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</si>
  <si>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</si>
  <si>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</si>
  <si>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</si>
  <si>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</si>
  <si>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</si>
  <si>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</si>
  <si>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</si>
  <si>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</si>
  <si>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</si>
  <si>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</si>
  <si>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</si>
  <si>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</si>
  <si>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Установки для сварки: ручной дуговой (постоянного тока)</t>
  </si>
  <si>
    <t xml:space="preserve">7,84
</t>
  </si>
  <si>
    <t xml:space="preserve">45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</si>
  <si>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</si>
  <si>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</si>
  <si>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</si>
  <si>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</si>
  <si>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101-0797</t>
  </si>
  <si>
    <t>Проволока горячекатаная в мотках, диаметром 6,3-6,5 мм</t>
  </si>
  <si>
    <t xml:space="preserve">т
</t>
  </si>
  <si>
    <t xml:space="preserve">4650
</t>
  </si>
  <si>
    <t xml:space="preserve">23614,65
</t>
  </si>
  <si>
    <t>МТРиЭ ЧО, Пост.от 05.11.2015 г. №52/1, п.118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</si>
  <si>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</si>
  <si>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</si>
  <si>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</si>
  <si>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</si>
  <si>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</si>
  <si>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</si>
  <si>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</si>
  <si>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</si>
  <si>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</si>
  <si>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</si>
  <si>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</si>
  <si>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201-1101</t>
  </si>
  <si>
    <t>Звенья водосточных труб из оцинкованной стали толщиной 0,55 мм, диаметром 140 мм, марка ТВ-140</t>
  </si>
  <si>
    <t xml:space="preserve">м
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</si>
  <si>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</si>
  <si>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</si>
  <si>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</si>
  <si>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</si>
  <si>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</si>
  <si>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</si>
  <si>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</si>
  <si>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216,06
</t>
  </si>
  <si>
    <t>Среднее (08.02.645, 08.02.647.3)</t>
  </si>
  <si>
    <t>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</si>
  <si>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</si>
  <si>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</si>
  <si>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</si>
  <si>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</si>
  <si>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</si>
  <si>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</si>
  <si>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</si>
  <si>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</si>
  <si>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2639,93
</t>
  </si>
  <si>
    <t>МТРиЭ ЧО, Пост.от 05.11.2015 г. №52/1, п.081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</si>
  <si>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</si>
  <si>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</si>
  <si>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</si>
  <si>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</si>
  <si>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</si>
  <si>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</si>
  <si>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</si>
  <si>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</si>
  <si>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</si>
  <si>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</si>
  <si>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</si>
  <si>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</si>
  <si>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</si>
  <si>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155,53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</si>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</sst>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0"/>
  <sheetViews>
    <sheetView showGridLines="0" tabSelected="1" topLeftCell="A58" workbookViewId="0">
      <selection activeCell="A63" sqref="A63:IV6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87.03</v>
      </c>
      <c r="X14" s="27">
        <v>87.03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4770.8/1000</f>
        <v>4.7708000000000004</v>
      </c>
      <c r="I27" s="85"/>
      <c r="J27" s="35" t="s">
        <v>5</v>
      </c>
      <c r="K27" s="86">
        <f>35697.42/1000</f>
        <v>35.697420000000001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8.7029999999999996E-2</v>
      </c>
      <c r="I30" s="85"/>
      <c r="J30" s="35" t="s">
        <v>7</v>
      </c>
      <c r="K30" s="86">
        <f>(X14+X15)/1000</f>
        <v>8.7029999999999996E-2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954</v>
      </c>
      <c r="Z30" s="71">
        <v>769</v>
      </c>
      <c r="AA30" s="71">
        <v>526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954/1000</f>
        <v>0.95399999999999996</v>
      </c>
      <c r="I31" s="85"/>
      <c r="J31" s="35" t="s">
        <v>5</v>
      </c>
      <c r="K31" s="86">
        <f>11457/1000</f>
        <v>11.457000000000001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11457</v>
      </c>
      <c r="Z31" s="72">
        <v>7864</v>
      </c>
      <c r="AA31" s="72">
        <v>5052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252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19</v>
      </c>
      <c r="C42" s="134" t="s">
        <v>74</v>
      </c>
      <c r="D42" s="135" t="s">
        <v>75</v>
      </c>
      <c r="E42" s="136">
        <v>3645.46</v>
      </c>
      <c r="F42" s="137" t="s">
        <v>76</v>
      </c>
      <c r="G42" s="136">
        <v>1.64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20</v>
      </c>
      <c r="C44" s="134" t="s">
        <v>83</v>
      </c>
      <c r="D44" s="135" t="s">
        <v>84</v>
      </c>
      <c r="E44" s="136">
        <v>7993.71</v>
      </c>
      <c r="F44" s="137" t="s">
        <v>85</v>
      </c>
      <c r="G44" s="136">
        <v>8.26</v>
      </c>
      <c r="H44" s="136" t="s">
        <v>86</v>
      </c>
      <c r="I44" s="136" t="s">
        <v>87</v>
      </c>
      <c r="J44" s="136">
        <v>1</v>
      </c>
      <c r="K44" s="136" t="s">
        <v>88</v>
      </c>
      <c r="L44" s="137" t="s">
        <v>89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8</v>
      </c>
    </row>
    <row r="45" spans="1:22" ht="57" x14ac:dyDescent="0.25">
      <c r="A45" s="138">
        <v>3</v>
      </c>
      <c r="B45" s="139">
        <v>21</v>
      </c>
      <c r="C45" s="140" t="s">
        <v>90</v>
      </c>
      <c r="D45" s="141" t="s">
        <v>91</v>
      </c>
      <c r="E45" s="142">
        <v>5254.72</v>
      </c>
      <c r="F45" s="143" t="s">
        <v>92</v>
      </c>
      <c r="G45" s="142">
        <v>8.26</v>
      </c>
      <c r="H45" s="142" t="s">
        <v>93</v>
      </c>
      <c r="I45" s="142" t="s">
        <v>94</v>
      </c>
      <c r="J45" s="142">
        <v>1</v>
      </c>
      <c r="K45" s="142" t="s">
        <v>95</v>
      </c>
      <c r="L45" s="143" t="s">
        <v>96</v>
      </c>
      <c r="M45" s="143"/>
      <c r="N45" s="143" t="s">
        <v>81</v>
      </c>
      <c r="O45" s="143"/>
      <c r="P45" s="143"/>
      <c r="Q45" s="143"/>
      <c r="R45" s="143"/>
      <c r="S45" s="143"/>
      <c r="T45" s="143"/>
      <c r="U45" s="143"/>
      <c r="V45" s="143">
        <v>5</v>
      </c>
    </row>
    <row r="46" spans="1:22" ht="19.350000000000001" customHeight="1" x14ac:dyDescent="0.25">
      <c r="A46" s="128" t="s">
        <v>97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22</v>
      </c>
      <c r="C48" s="134" t="s">
        <v>99</v>
      </c>
      <c r="D48" s="135" t="s">
        <v>100</v>
      </c>
      <c r="E48" s="136">
        <v>2250.2399999999998</v>
      </c>
      <c r="F48" s="137" t="s">
        <v>101</v>
      </c>
      <c r="G48" s="136" t="s">
        <v>102</v>
      </c>
      <c r="H48" s="136" t="s">
        <v>103</v>
      </c>
      <c r="I48" s="136" t="s">
        <v>104</v>
      </c>
      <c r="J48" s="136"/>
      <c r="K48" s="136" t="s">
        <v>105</v>
      </c>
      <c r="L48" s="137" t="s">
        <v>106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5</v>
      </c>
      <c r="B49" s="133">
        <v>23</v>
      </c>
      <c r="C49" s="134" t="s">
        <v>107</v>
      </c>
      <c r="D49" s="135" t="s">
        <v>100</v>
      </c>
      <c r="E49" s="136">
        <v>1010.59</v>
      </c>
      <c r="F49" s="137" t="s">
        <v>108</v>
      </c>
      <c r="G49" s="136">
        <v>5.16</v>
      </c>
      <c r="H49" s="136" t="s">
        <v>109</v>
      </c>
      <c r="I49" s="136" t="s">
        <v>110</v>
      </c>
      <c r="J49" s="136"/>
      <c r="K49" s="136" t="s">
        <v>111</v>
      </c>
      <c r="L49" s="137" t="s">
        <v>112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8">
        <v>6</v>
      </c>
      <c r="B50" s="139">
        <v>24</v>
      </c>
      <c r="C50" s="140" t="s">
        <v>113</v>
      </c>
      <c r="D50" s="141" t="s">
        <v>114</v>
      </c>
      <c r="E50" s="142">
        <v>24.9</v>
      </c>
      <c r="F50" s="143" t="s">
        <v>115</v>
      </c>
      <c r="G50" s="142"/>
      <c r="H50" s="142">
        <v>25</v>
      </c>
      <c r="I50" s="142" t="s">
        <v>116</v>
      </c>
      <c r="J50" s="142"/>
      <c r="K50" s="142">
        <v>156</v>
      </c>
      <c r="L50" s="143" t="s">
        <v>117</v>
      </c>
      <c r="M50" s="143"/>
      <c r="N50" s="143" t="s">
        <v>118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98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7</v>
      </c>
      <c r="B53" s="133">
        <v>25</v>
      </c>
      <c r="C53" s="134" t="s">
        <v>120</v>
      </c>
      <c r="D53" s="135" t="s">
        <v>121</v>
      </c>
      <c r="E53" s="136">
        <v>15810.14</v>
      </c>
      <c r="F53" s="137" t="s">
        <v>122</v>
      </c>
      <c r="G53" s="136">
        <v>195.41</v>
      </c>
      <c r="H53" s="136" t="s">
        <v>123</v>
      </c>
      <c r="I53" s="136" t="s">
        <v>124</v>
      </c>
      <c r="J53" s="136"/>
      <c r="K53" s="136" t="s">
        <v>125</v>
      </c>
      <c r="L53" s="137" t="s">
        <v>126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34.200000000000003" x14ac:dyDescent="0.25">
      <c r="A54" s="138">
        <v>8</v>
      </c>
      <c r="B54" s="139">
        <v>26</v>
      </c>
      <c r="C54" s="140" t="s">
        <v>127</v>
      </c>
      <c r="D54" s="141" t="s">
        <v>128</v>
      </c>
      <c r="E54" s="142">
        <v>26.3</v>
      </c>
      <c r="F54" s="143" t="s">
        <v>129</v>
      </c>
      <c r="G54" s="142"/>
      <c r="H54" s="142">
        <v>3</v>
      </c>
      <c r="I54" s="142" t="s">
        <v>130</v>
      </c>
      <c r="J54" s="142"/>
      <c r="K54" s="142">
        <v>12</v>
      </c>
      <c r="L54" s="143" t="s">
        <v>131</v>
      </c>
      <c r="M54" s="143"/>
      <c r="N54" s="143" t="s">
        <v>118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132</v>
      </c>
      <c r="B55" s="145"/>
      <c r="C55" s="145"/>
      <c r="D55" s="145"/>
      <c r="E55" s="145"/>
      <c r="F55" s="145"/>
      <c r="G55" s="145"/>
      <c r="H55" s="146">
        <v>3059</v>
      </c>
      <c r="I55" s="146" t="s">
        <v>133</v>
      </c>
      <c r="J55" s="146">
        <v>2</v>
      </c>
      <c r="K55" s="146">
        <v>20733</v>
      </c>
      <c r="L55" s="146" t="s">
        <v>134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>
        <v>15</v>
      </c>
    </row>
    <row r="56" spans="1:22" x14ac:dyDescent="0.25">
      <c r="A56" s="144" t="s">
        <v>135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136</v>
      </c>
      <c r="B57" s="145"/>
      <c r="C57" s="145"/>
      <c r="D57" s="145"/>
      <c r="E57" s="145"/>
      <c r="F57" s="145"/>
      <c r="G57" s="145"/>
      <c r="H57" s="146">
        <v>954</v>
      </c>
      <c r="I57" s="146"/>
      <c r="J57" s="146"/>
      <c r="K57" s="146">
        <v>11457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137</v>
      </c>
      <c r="B58" s="145"/>
      <c r="C58" s="145"/>
      <c r="D58" s="145"/>
      <c r="E58" s="145"/>
      <c r="F58" s="145"/>
      <c r="G58" s="145"/>
      <c r="H58" s="146">
        <v>2103</v>
      </c>
      <c r="I58" s="146"/>
      <c r="J58" s="146"/>
      <c r="K58" s="146">
        <v>9261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138</v>
      </c>
      <c r="B59" s="145"/>
      <c r="C59" s="145"/>
      <c r="D59" s="145"/>
      <c r="E59" s="145"/>
      <c r="F59" s="145"/>
      <c r="G59" s="145"/>
      <c r="H59" s="146">
        <v>2</v>
      </c>
      <c r="I59" s="146"/>
      <c r="J59" s="146"/>
      <c r="K59" s="146">
        <v>15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139</v>
      </c>
      <c r="B60" s="148"/>
      <c r="C60" s="148"/>
      <c r="D60" s="148"/>
      <c r="E60" s="148"/>
      <c r="F60" s="148"/>
      <c r="G60" s="148"/>
      <c r="H60" s="149">
        <v>769</v>
      </c>
      <c r="I60" s="149"/>
      <c r="J60" s="149"/>
      <c r="K60" s="149">
        <v>7864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140</v>
      </c>
      <c r="B61" s="148"/>
      <c r="C61" s="148"/>
      <c r="D61" s="148"/>
      <c r="E61" s="148"/>
      <c r="F61" s="148"/>
      <c r="G61" s="148"/>
      <c r="H61" s="149">
        <v>526</v>
      </c>
      <c r="I61" s="149"/>
      <c r="J61" s="149"/>
      <c r="K61" s="149">
        <v>5052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141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idden="1" x14ac:dyDescent="0.25">
      <c r="A63" s="144" t="s">
        <v>142</v>
      </c>
      <c r="B63" s="145"/>
      <c r="C63" s="145"/>
      <c r="D63" s="145"/>
      <c r="E63" s="145"/>
      <c r="F63" s="145"/>
      <c r="G63" s="145"/>
      <c r="H63" s="146">
        <v>1826</v>
      </c>
      <c r="I63" s="146"/>
      <c r="J63" s="146"/>
      <c r="K63" s="146">
        <v>17149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idden="1" x14ac:dyDescent="0.25">
      <c r="A64" s="144" t="s">
        <v>143</v>
      </c>
      <c r="B64" s="145"/>
      <c r="C64" s="145"/>
      <c r="D64" s="145"/>
      <c r="E64" s="145"/>
      <c r="F64" s="145"/>
      <c r="G64" s="145"/>
      <c r="H64" s="146">
        <v>2433</v>
      </c>
      <c r="I64" s="146"/>
      <c r="J64" s="146"/>
      <c r="K64" s="146">
        <v>15859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hidden="1" customHeight="1" x14ac:dyDescent="0.25">
      <c r="A65" s="144" t="s">
        <v>144</v>
      </c>
      <c r="B65" s="145"/>
      <c r="C65" s="145"/>
      <c r="D65" s="145"/>
      <c r="E65" s="145"/>
      <c r="F65" s="145"/>
      <c r="G65" s="145"/>
      <c r="H65" s="146">
        <v>77</v>
      </c>
      <c r="I65" s="146"/>
      <c r="J65" s="146"/>
      <c r="K65" s="146">
        <v>566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idden="1" x14ac:dyDescent="0.25">
      <c r="A66" s="144" t="s">
        <v>145</v>
      </c>
      <c r="B66" s="145"/>
      <c r="C66" s="145"/>
      <c r="D66" s="145"/>
      <c r="E66" s="145"/>
      <c r="F66" s="145"/>
      <c r="G66" s="145"/>
      <c r="H66" s="146">
        <v>18</v>
      </c>
      <c r="I66" s="146"/>
      <c r="J66" s="146"/>
      <c r="K66" s="146">
        <v>75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146</v>
      </c>
      <c r="B67" s="145"/>
      <c r="C67" s="145"/>
      <c r="D67" s="145"/>
      <c r="E67" s="145"/>
      <c r="F67" s="145"/>
      <c r="G67" s="145"/>
      <c r="H67" s="146">
        <v>4354</v>
      </c>
      <c r="I67" s="146"/>
      <c r="J67" s="146"/>
      <c r="K67" s="146">
        <v>33649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customHeight="1" x14ac:dyDescent="0.25">
      <c r="A68" s="144" t="s">
        <v>147</v>
      </c>
      <c r="B68" s="145"/>
      <c r="C68" s="145"/>
      <c r="D68" s="145"/>
      <c r="E68" s="145"/>
      <c r="F68" s="145"/>
      <c r="G68" s="145"/>
      <c r="H68" s="146">
        <v>416.8</v>
      </c>
      <c r="I68" s="146"/>
      <c r="J68" s="146"/>
      <c r="K68" s="146">
        <v>2048.42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148</v>
      </c>
      <c r="B69" s="148"/>
      <c r="C69" s="148"/>
      <c r="D69" s="148"/>
      <c r="E69" s="148"/>
      <c r="F69" s="148"/>
      <c r="G69" s="148"/>
      <c r="H69" s="149">
        <v>4770.8</v>
      </c>
      <c r="I69" s="149"/>
      <c r="J69" s="149"/>
      <c r="K69" s="149">
        <v>35697.42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50"/>
      <c r="B70" s="39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62</v>
      </c>
      <c r="D71" s="48"/>
      <c r="E71" s="48"/>
      <c r="F71" s="48"/>
      <c r="G71" s="48"/>
      <c r="H71" s="74">
        <f>IF(ISBLANK(Y30),"",ROUND(Z30/Y30,2)*100)</f>
        <v>81</v>
      </c>
      <c r="I71" s="48"/>
      <c r="J71" s="48"/>
      <c r="K71" s="74">
        <f>IF(ISBLANK(Y31),"",ROUND(Z31/Y31,2)*100)</f>
        <v>69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63</v>
      </c>
      <c r="D72" s="48"/>
      <c r="E72" s="48"/>
      <c r="F72" s="48"/>
      <c r="G72" s="48"/>
      <c r="H72" s="45">
        <f>IF(ISBLANK(Y30),"",ROUND(AA30/Y30,2)*100)</f>
        <v>55.000000000000007</v>
      </c>
      <c r="I72" s="48"/>
      <c r="J72" s="48"/>
      <c r="K72" s="45">
        <f>IF(ISBLANK(Y31),"",ROUND(AA31/Y31,2)*100)</f>
        <v>44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28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3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71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46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</sheetData>
  <mergeCells count="54">
    <mergeCell ref="A66:G66"/>
    <mergeCell ref="A67:G67"/>
    <mergeCell ref="A68:G68"/>
    <mergeCell ref="A69:G69"/>
    <mergeCell ref="A60:G60"/>
    <mergeCell ref="A61:G61"/>
    <mergeCell ref="A62:G62"/>
    <mergeCell ref="A63:G63"/>
    <mergeCell ref="A64:G64"/>
    <mergeCell ref="A65:G65"/>
    <mergeCell ref="A52:V52"/>
    <mergeCell ref="A55:G55"/>
    <mergeCell ref="A56:G56"/>
    <mergeCell ref="A57:G57"/>
    <mergeCell ref="A58:G58"/>
    <mergeCell ref="A59:G59"/>
    <mergeCell ref="A40:V40"/>
    <mergeCell ref="A41:V41"/>
    <mergeCell ref="A43:V43"/>
    <mergeCell ref="A46:V46"/>
    <mergeCell ref="A47:V47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4770.8/1000</f>
        <v>4.7708000000000004</v>
      </c>
      <c r="H11" s="85"/>
      <c r="I11" s="55" t="s">
        <v>5</v>
      </c>
      <c r="J11" s="86">
        <f>35697.42/1000</f>
        <v>35.697420000000001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8.7029999999999996E-2</v>
      </c>
      <c r="H14" s="85"/>
      <c r="I14" s="55" t="s">
        <v>7</v>
      </c>
      <c r="J14" s="86">
        <f>(P14+P15)/1000</f>
        <v>8.7029999999999996E-2</v>
      </c>
      <c r="K14" s="87"/>
      <c r="L14" s="58">
        <v>1077</v>
      </c>
      <c r="M14" s="35" t="s">
        <v>7</v>
      </c>
      <c r="N14" s="57"/>
      <c r="O14" s="26">
        <v>87.03</v>
      </c>
      <c r="P14" s="27">
        <v>87.03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954/1000</f>
        <v>0.95399999999999996</v>
      </c>
      <c r="H15" s="117"/>
      <c r="I15" s="55" t="s">
        <v>5</v>
      </c>
      <c r="J15" s="86">
        <f>11457/1000</f>
        <v>11.457000000000001</v>
      </c>
      <c r="K15" s="87"/>
      <c r="L15" s="59">
        <v>5432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152</v>
      </c>
      <c r="C26" s="134" t="s">
        <v>153</v>
      </c>
      <c r="D26" s="154" t="s">
        <v>154</v>
      </c>
      <c r="E26" s="155">
        <v>29.36</v>
      </c>
      <c r="F26" s="136" t="s">
        <v>155</v>
      </c>
      <c r="G26" s="136">
        <v>316.5</v>
      </c>
      <c r="H26" s="156"/>
      <c r="I26" s="156"/>
      <c r="J26" s="136" t="s">
        <v>156</v>
      </c>
      <c r="K26" s="136">
        <v>3800.65</v>
      </c>
      <c r="L26" s="157"/>
      <c r="M26" s="156">
        <f>IF(ISNUMBER(K26/G26),IF(NOT(K26/G26=0),K26/G26, " "), " ")</f>
        <v>12.008372827804108</v>
      </c>
      <c r="N26" s="154"/>
    </row>
    <row r="27" spans="1:23" s="29" customFormat="1" ht="22.8" x14ac:dyDescent="0.25">
      <c r="A27" s="152">
        <v>2</v>
      </c>
      <c r="B27" s="153" t="s">
        <v>157</v>
      </c>
      <c r="C27" s="134" t="s">
        <v>158</v>
      </c>
      <c r="D27" s="154" t="s">
        <v>154</v>
      </c>
      <c r="E27" s="155">
        <v>56.52</v>
      </c>
      <c r="F27" s="136" t="s">
        <v>159</v>
      </c>
      <c r="G27" s="136">
        <v>624.54999999999995</v>
      </c>
      <c r="H27" s="156"/>
      <c r="I27" s="156"/>
      <c r="J27" s="136" t="s">
        <v>160</v>
      </c>
      <c r="K27" s="136">
        <v>7497.94</v>
      </c>
      <c r="L27" s="157"/>
      <c r="M27" s="156">
        <f>IF(ISNUMBER(K27/G27),IF(NOT(K27/G27=0),K27/G27, " "), " ")</f>
        <v>12.005347850452326</v>
      </c>
      <c r="N27" s="154"/>
    </row>
    <row r="28" spans="1:23" s="29" customFormat="1" ht="22.8" x14ac:dyDescent="0.25">
      <c r="A28" s="152">
        <v>3</v>
      </c>
      <c r="B28" s="153" t="s">
        <v>161</v>
      </c>
      <c r="C28" s="134" t="s">
        <v>162</v>
      </c>
      <c r="D28" s="154" t="s">
        <v>154</v>
      </c>
      <c r="E28" s="155">
        <v>0.81</v>
      </c>
      <c r="F28" s="136" t="s">
        <v>163</v>
      </c>
      <c r="G28" s="136">
        <v>9.2899999999999991</v>
      </c>
      <c r="H28" s="156"/>
      <c r="I28" s="156"/>
      <c r="J28" s="136" t="s">
        <v>164</v>
      </c>
      <c r="K28" s="136">
        <v>111.47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22.8" x14ac:dyDescent="0.25">
      <c r="A29" s="152">
        <v>4</v>
      </c>
      <c r="B29" s="153" t="s">
        <v>165</v>
      </c>
      <c r="C29" s="134" t="s">
        <v>166</v>
      </c>
      <c r="D29" s="154" t="s">
        <v>154</v>
      </c>
      <c r="E29" s="155">
        <v>0.28999999999999998</v>
      </c>
      <c r="F29" s="136" t="s">
        <v>167</v>
      </c>
      <c r="G29" s="136">
        <v>3.49</v>
      </c>
      <c r="H29" s="156"/>
      <c r="I29" s="156"/>
      <c r="J29" s="136" t="s">
        <v>168</v>
      </c>
      <c r="K29" s="136">
        <v>41.86</v>
      </c>
      <c r="L29" s="157"/>
      <c r="M29" s="156">
        <f>IF(ISNUMBER(K29/G29),IF(NOT(K29/G29=0),K29/G29, " "), " ")</f>
        <v>11.994269340974212</v>
      </c>
      <c r="N29" s="154"/>
    </row>
    <row r="30" spans="1:23" ht="22.8" x14ac:dyDescent="0.25">
      <c r="A30" s="152">
        <v>5</v>
      </c>
      <c r="B30" s="153" t="s">
        <v>169</v>
      </c>
      <c r="C30" s="134" t="s">
        <v>170</v>
      </c>
      <c r="D30" s="154" t="s">
        <v>154</v>
      </c>
      <c r="E30" s="155">
        <v>0.05</v>
      </c>
      <c r="F30" s="136" t="s">
        <v>171</v>
      </c>
      <c r="G30" s="136">
        <v>0.65</v>
      </c>
      <c r="H30" s="156"/>
      <c r="I30" s="156"/>
      <c r="J30" s="136" t="s">
        <v>172</v>
      </c>
      <c r="K30" s="136">
        <v>7.85</v>
      </c>
      <c r="L30" s="157"/>
      <c r="M30" s="156">
        <f>IF(ISNUMBER(K30/G30),IF(NOT(K30/G30=0),K30/G30, " "), " ")</f>
        <v>12.076923076923077</v>
      </c>
      <c r="N30" s="154"/>
    </row>
    <row r="31" spans="1:23" ht="19.350000000000001" customHeight="1" x14ac:dyDescent="0.25">
      <c r="A31" s="128" t="s">
        <v>173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174</v>
      </c>
      <c r="D32" s="154" t="s">
        <v>175</v>
      </c>
      <c r="E32" s="155">
        <v>0.01</v>
      </c>
      <c r="F32" s="136" t="s">
        <v>176</v>
      </c>
      <c r="G32" s="136">
        <v>0.01</v>
      </c>
      <c r="H32" s="156"/>
      <c r="I32" s="156"/>
      <c r="J32" s="136" t="s">
        <v>177</v>
      </c>
      <c r="K32" s="136">
        <v>0.05</v>
      </c>
      <c r="L32" s="157"/>
      <c r="M32" s="156">
        <f>IF(ISNUMBER(K32/G32),IF(NOT(K32/G32=0),K32/G32, " "), " ")</f>
        <v>5</v>
      </c>
      <c r="N32" s="154" t="s">
        <v>178</v>
      </c>
    </row>
    <row r="33" spans="1:14" ht="22.8" x14ac:dyDescent="0.25">
      <c r="A33" s="152">
        <v>7</v>
      </c>
      <c r="B33" s="153">
        <v>30401</v>
      </c>
      <c r="C33" s="134" t="s">
        <v>179</v>
      </c>
      <c r="D33" s="154" t="s">
        <v>175</v>
      </c>
      <c r="E33" s="155">
        <v>0.2</v>
      </c>
      <c r="F33" s="136" t="s">
        <v>180</v>
      </c>
      <c r="G33" s="136">
        <v>0.46</v>
      </c>
      <c r="H33" s="156"/>
      <c r="I33" s="156"/>
      <c r="J33" s="136" t="s">
        <v>181</v>
      </c>
      <c r="K33" s="136">
        <v>1.4</v>
      </c>
      <c r="L33" s="157"/>
      <c r="M33" s="156">
        <f>IF(ISNUMBER(K33/G33),IF(NOT(K33/G33=0),K33/G33, " "), " ")</f>
        <v>3.043478260869565</v>
      </c>
      <c r="N33" s="154" t="s">
        <v>178</v>
      </c>
    </row>
    <row r="34" spans="1:14" ht="22.8" x14ac:dyDescent="0.25">
      <c r="A34" s="152">
        <v>8</v>
      </c>
      <c r="B34" s="153">
        <v>40502</v>
      </c>
      <c r="C34" s="134" t="s">
        <v>182</v>
      </c>
      <c r="D34" s="154" t="s">
        <v>175</v>
      </c>
      <c r="E34" s="155">
        <v>0.02</v>
      </c>
      <c r="F34" s="136" t="s">
        <v>183</v>
      </c>
      <c r="G34" s="136">
        <v>0.16</v>
      </c>
      <c r="H34" s="156"/>
      <c r="I34" s="156"/>
      <c r="J34" s="136" t="s">
        <v>184</v>
      </c>
      <c r="K34" s="136">
        <v>0.9</v>
      </c>
      <c r="L34" s="157"/>
      <c r="M34" s="156">
        <f>IF(ISNUMBER(K34/G34),IF(NOT(K34/G34=0),K34/G34, " "), " ")</f>
        <v>5.625</v>
      </c>
      <c r="N34" s="154" t="s">
        <v>178</v>
      </c>
    </row>
    <row r="35" spans="1:14" ht="22.8" x14ac:dyDescent="0.25">
      <c r="A35" s="152">
        <v>9</v>
      </c>
      <c r="B35" s="153">
        <v>400001</v>
      </c>
      <c r="C35" s="134" t="s">
        <v>185</v>
      </c>
      <c r="D35" s="154" t="s">
        <v>175</v>
      </c>
      <c r="E35" s="155">
        <v>0.02</v>
      </c>
      <c r="F35" s="136" t="s">
        <v>186</v>
      </c>
      <c r="G35" s="136">
        <v>2.06</v>
      </c>
      <c r="H35" s="156"/>
      <c r="I35" s="156"/>
      <c r="J35" s="136" t="s">
        <v>187</v>
      </c>
      <c r="K35" s="136">
        <v>11.74</v>
      </c>
      <c r="L35" s="157"/>
      <c r="M35" s="156">
        <f>IF(ISNUMBER(K35/G35),IF(NOT(K35/G35=0),K35/G35, " "), " ")</f>
        <v>5.6990291262135919</v>
      </c>
      <c r="N35" s="154" t="s">
        <v>178</v>
      </c>
    </row>
    <row r="36" spans="1:14" ht="19.350000000000001" customHeight="1" x14ac:dyDescent="0.25">
      <c r="A36" s="128" t="s">
        <v>188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10</v>
      </c>
      <c r="B37" s="153" t="s">
        <v>189</v>
      </c>
      <c r="C37" s="134" t="s">
        <v>190</v>
      </c>
      <c r="D37" s="154" t="s">
        <v>191</v>
      </c>
      <c r="E37" s="155">
        <v>1E-4</v>
      </c>
      <c r="F37" s="136" t="s">
        <v>192</v>
      </c>
      <c r="G37" s="136">
        <v>0.47</v>
      </c>
      <c r="H37" s="156">
        <v>22887</v>
      </c>
      <c r="I37" s="156">
        <v>2.29</v>
      </c>
      <c r="J37" s="136" t="s">
        <v>193</v>
      </c>
      <c r="K37" s="136">
        <v>2.36</v>
      </c>
      <c r="L37" s="157"/>
      <c r="M37" s="156">
        <f>IF(ISNUMBER(K37/G37),IF(NOT(K37/G37=0),K37/G37, " "), " ")</f>
        <v>5.0212765957446805</v>
      </c>
      <c r="N37" s="154" t="s">
        <v>194</v>
      </c>
    </row>
    <row r="38" spans="1:14" ht="34.200000000000003" x14ac:dyDescent="0.25">
      <c r="A38" s="152">
        <v>11</v>
      </c>
      <c r="B38" s="153" t="s">
        <v>195</v>
      </c>
      <c r="C38" s="134" t="s">
        <v>196</v>
      </c>
      <c r="D38" s="154" t="s">
        <v>197</v>
      </c>
      <c r="E38" s="155">
        <v>8.9999999999999993E-3</v>
      </c>
      <c r="F38" s="136" t="s">
        <v>198</v>
      </c>
      <c r="G38" s="136">
        <v>0.38</v>
      </c>
      <c r="H38" s="156">
        <v>219.37</v>
      </c>
      <c r="I38" s="156">
        <v>1.98</v>
      </c>
      <c r="J38" s="136" t="s">
        <v>199</v>
      </c>
      <c r="K38" s="136">
        <v>2.02</v>
      </c>
      <c r="L38" s="157"/>
      <c r="M38" s="156">
        <f>IF(ISNUMBER(K38/G38),IF(NOT(K38/G38=0),K38/G38, " "), " ")</f>
        <v>5.3157894736842106</v>
      </c>
      <c r="N38" s="154" t="s">
        <v>200</v>
      </c>
    </row>
    <row r="39" spans="1:14" ht="34.200000000000003" x14ac:dyDescent="0.25">
      <c r="A39" s="152">
        <v>12</v>
      </c>
      <c r="B39" s="153" t="s">
        <v>201</v>
      </c>
      <c r="C39" s="134" t="s">
        <v>202</v>
      </c>
      <c r="D39" s="154" t="s">
        <v>191</v>
      </c>
      <c r="E39" s="155">
        <v>8.0000000000000004E-4</v>
      </c>
      <c r="F39" s="136" t="s">
        <v>203</v>
      </c>
      <c r="G39" s="136">
        <v>11.59</v>
      </c>
      <c r="H39" s="156">
        <v>49632</v>
      </c>
      <c r="I39" s="156">
        <v>39.71</v>
      </c>
      <c r="J39" s="136" t="s">
        <v>204</v>
      </c>
      <c r="K39" s="136">
        <v>40.69</v>
      </c>
      <c r="L39" s="157"/>
      <c r="M39" s="156">
        <f>IF(ISNUMBER(K39/G39),IF(NOT(K39/G39=0),K39/G39, " "), " ")</f>
        <v>3.5107851596203621</v>
      </c>
      <c r="N39" s="154" t="s">
        <v>205</v>
      </c>
    </row>
    <row r="40" spans="1:14" ht="34.200000000000003" x14ac:dyDescent="0.25">
      <c r="A40" s="152">
        <v>13</v>
      </c>
      <c r="B40" s="153" t="s">
        <v>206</v>
      </c>
      <c r="C40" s="134" t="s">
        <v>207</v>
      </c>
      <c r="D40" s="154" t="s">
        <v>208</v>
      </c>
      <c r="E40" s="155">
        <v>20.61</v>
      </c>
      <c r="F40" s="136" t="s">
        <v>209</v>
      </c>
      <c r="G40" s="136">
        <v>1265.04</v>
      </c>
      <c r="H40" s="156">
        <v>250.02</v>
      </c>
      <c r="I40" s="156">
        <v>5152.91</v>
      </c>
      <c r="J40" s="136" t="s">
        <v>210</v>
      </c>
      <c r="K40" s="136">
        <v>5207.9399999999996</v>
      </c>
      <c r="L40" s="157"/>
      <c r="M40" s="156">
        <f>IF(ISNUMBER(K40/G40),IF(NOT(K40/G40=0),K40/G40, " "), " ")</f>
        <v>4.1168184405236197</v>
      </c>
      <c r="N40" s="154" t="s">
        <v>211</v>
      </c>
    </row>
    <row r="41" spans="1:14" ht="34.200000000000003" x14ac:dyDescent="0.25">
      <c r="A41" s="152">
        <v>14</v>
      </c>
      <c r="B41" s="153" t="s">
        <v>212</v>
      </c>
      <c r="C41" s="134" t="s">
        <v>213</v>
      </c>
      <c r="D41" s="154" t="s">
        <v>214</v>
      </c>
      <c r="E41" s="155">
        <v>10</v>
      </c>
      <c r="F41" s="136" t="s">
        <v>215</v>
      </c>
      <c r="G41" s="136">
        <v>379.9</v>
      </c>
      <c r="H41" s="156">
        <v>213.35</v>
      </c>
      <c r="I41" s="156">
        <v>2133.5</v>
      </c>
      <c r="J41" s="136" t="s">
        <v>216</v>
      </c>
      <c r="K41" s="136">
        <v>2160.6</v>
      </c>
      <c r="L41" s="157"/>
      <c r="M41" s="156">
        <f>IF(ISNUMBER(K41/G41),IF(NOT(K41/G41=0),K41/G41, " "), " ")</f>
        <v>5.6872861279284024</v>
      </c>
      <c r="N41" s="154" t="s">
        <v>217</v>
      </c>
    </row>
    <row r="42" spans="1:14" ht="22.8" x14ac:dyDescent="0.25">
      <c r="A42" s="152">
        <v>15</v>
      </c>
      <c r="B42" s="153" t="s">
        <v>218</v>
      </c>
      <c r="C42" s="134" t="s">
        <v>219</v>
      </c>
      <c r="D42" s="154" t="s">
        <v>214</v>
      </c>
      <c r="E42" s="155">
        <v>1</v>
      </c>
      <c r="F42" s="136" t="s">
        <v>220</v>
      </c>
      <c r="G42" s="136">
        <v>18.600000000000001</v>
      </c>
      <c r="H42" s="156">
        <v>43.44</v>
      </c>
      <c r="I42" s="156">
        <v>43.44</v>
      </c>
      <c r="J42" s="136" t="s">
        <v>221</v>
      </c>
      <c r="K42" s="136">
        <v>44.47</v>
      </c>
      <c r="L42" s="157"/>
      <c r="M42" s="156">
        <f>IF(ISNUMBER(K42/G42),IF(NOT(K42/G42=0),K42/G42, " "), " ")</f>
        <v>2.3908602150537632</v>
      </c>
      <c r="N42" s="154" t="s">
        <v>222</v>
      </c>
    </row>
    <row r="43" spans="1:14" ht="34.200000000000003" x14ac:dyDescent="0.25">
      <c r="A43" s="152">
        <v>16</v>
      </c>
      <c r="B43" s="153" t="s">
        <v>223</v>
      </c>
      <c r="C43" s="134" t="s">
        <v>224</v>
      </c>
      <c r="D43" s="154" t="s">
        <v>225</v>
      </c>
      <c r="E43" s="155">
        <v>0.61599999999999999</v>
      </c>
      <c r="F43" s="136" t="s">
        <v>226</v>
      </c>
      <c r="G43" s="136">
        <v>395.47</v>
      </c>
      <c r="H43" s="156">
        <v>2192</v>
      </c>
      <c r="I43" s="156">
        <v>1350.27</v>
      </c>
      <c r="J43" s="136" t="s">
        <v>227</v>
      </c>
      <c r="K43" s="136">
        <v>1626.2</v>
      </c>
      <c r="L43" s="157"/>
      <c r="M43" s="156">
        <f>IF(ISNUMBER(K43/G43),IF(NOT(K43/G43=0),K43/G43, " "), " ")</f>
        <v>4.1120691835031735</v>
      </c>
      <c r="N43" s="154" t="s">
        <v>228</v>
      </c>
    </row>
    <row r="44" spans="1:14" ht="34.200000000000003" x14ac:dyDescent="0.25">
      <c r="A44" s="152">
        <v>17</v>
      </c>
      <c r="B44" s="153" t="s">
        <v>229</v>
      </c>
      <c r="C44" s="134" t="s">
        <v>230</v>
      </c>
      <c r="D44" s="154" t="s">
        <v>225</v>
      </c>
      <c r="E44" s="155">
        <v>9.8000000000000004E-2</v>
      </c>
      <c r="F44" s="136" t="s">
        <v>231</v>
      </c>
      <c r="G44" s="136">
        <v>0.3</v>
      </c>
      <c r="H44" s="156">
        <v>24.12</v>
      </c>
      <c r="I44" s="156">
        <v>2.36</v>
      </c>
      <c r="J44" s="136" t="s">
        <v>232</v>
      </c>
      <c r="K44" s="136">
        <v>2.36</v>
      </c>
      <c r="L44" s="157"/>
      <c r="M44" s="156">
        <f>IF(ISNUMBER(K44/G44),IF(NOT(K44/G44=0),K44/G44, " "), " ")</f>
        <v>7.8666666666666663</v>
      </c>
      <c r="N44" s="154" t="s">
        <v>233</v>
      </c>
    </row>
    <row r="45" spans="1:14" ht="45.6" x14ac:dyDescent="0.25">
      <c r="A45" s="152">
        <v>18</v>
      </c>
      <c r="B45" s="153" t="s">
        <v>234</v>
      </c>
      <c r="C45" s="134" t="s">
        <v>235</v>
      </c>
      <c r="D45" s="154" t="s">
        <v>197</v>
      </c>
      <c r="E45" s="155">
        <v>0.1</v>
      </c>
      <c r="F45" s="136" t="s">
        <v>236</v>
      </c>
      <c r="G45" s="136">
        <v>2.63</v>
      </c>
      <c r="H45" s="156"/>
      <c r="I45" s="156"/>
      <c r="J45" s="136" t="s">
        <v>237</v>
      </c>
      <c r="K45" s="136">
        <v>12.38</v>
      </c>
      <c r="L45" s="157"/>
      <c r="M45" s="156">
        <f>IF(ISNUMBER(K45/G45),IF(NOT(K45/G45=0),K45/G45, " "), " ")</f>
        <v>4.7072243346007605</v>
      </c>
      <c r="N45" s="154" t="s">
        <v>238</v>
      </c>
    </row>
    <row r="46" spans="1:14" ht="34.200000000000003" x14ac:dyDescent="0.25">
      <c r="A46" s="152">
        <v>19</v>
      </c>
      <c r="B46" s="153" t="s">
        <v>239</v>
      </c>
      <c r="C46" s="134" t="s">
        <v>240</v>
      </c>
      <c r="D46" s="154" t="s">
        <v>214</v>
      </c>
      <c r="E46" s="155">
        <v>1</v>
      </c>
      <c r="F46" s="136" t="s">
        <v>241</v>
      </c>
      <c r="G46" s="136">
        <v>24.9</v>
      </c>
      <c r="H46" s="156"/>
      <c r="I46" s="156"/>
      <c r="J46" s="136" t="s">
        <v>242</v>
      </c>
      <c r="K46" s="136">
        <v>155.53</v>
      </c>
      <c r="L46" s="157"/>
      <c r="M46" s="156">
        <f>IF(ISNUMBER(K46/G46),IF(NOT(K46/G46=0),K46/G46, " "), " ")</f>
        <v>6.246184738955824</v>
      </c>
      <c r="N46" s="154" t="s">
        <v>200</v>
      </c>
    </row>
    <row r="47" spans="1:14" ht="19.350000000000001" customHeight="1" x14ac:dyDescent="0.25">
      <c r="A47" s="150" t="s">
        <v>243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188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244</v>
      </c>
      <c r="C49" s="134" t="s">
        <v>245</v>
      </c>
      <c r="D49" s="154" t="s">
        <v>214</v>
      </c>
      <c r="E49" s="155">
        <v>1</v>
      </c>
      <c r="F49" s="136" t="s">
        <v>246</v>
      </c>
      <c r="G49" s="136"/>
      <c r="H49" s="156"/>
      <c r="I49" s="156"/>
      <c r="J49" s="136" t="s">
        <v>246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2">
        <v>21</v>
      </c>
      <c r="B50" s="153" t="s">
        <v>247</v>
      </c>
      <c r="C50" s="134" t="s">
        <v>248</v>
      </c>
      <c r="D50" s="154" t="s">
        <v>191</v>
      </c>
      <c r="E50" s="155">
        <v>4.0000000000000002E-4</v>
      </c>
      <c r="F50" s="136" t="s">
        <v>246</v>
      </c>
      <c r="G50" s="136"/>
      <c r="H50" s="156"/>
      <c r="I50" s="156"/>
      <c r="J50" s="136" t="s">
        <v>246</v>
      </c>
      <c r="K50" s="136"/>
      <c r="L50" s="157"/>
      <c r="M50" s="156" t="str">
        <f>IF(ISNUMBER(K50/G50),IF(NOT(K50/G50=0),K50/G50, " "), " ")</f>
        <v xml:space="preserve"> </v>
      </c>
      <c r="N50" s="154"/>
    </row>
    <row r="51" spans="1:14" ht="22.8" x14ac:dyDescent="0.25">
      <c r="A51" s="158">
        <v>22</v>
      </c>
      <c r="B51" s="159" t="s">
        <v>249</v>
      </c>
      <c r="C51" s="140" t="s">
        <v>250</v>
      </c>
      <c r="D51" s="160" t="s">
        <v>191</v>
      </c>
      <c r="E51" s="161">
        <v>1.355</v>
      </c>
      <c r="F51" s="142" t="s">
        <v>246</v>
      </c>
      <c r="G51" s="142"/>
      <c r="H51" s="162"/>
      <c r="I51" s="162"/>
      <c r="J51" s="142" t="s">
        <v>246</v>
      </c>
      <c r="K51" s="142"/>
      <c r="L51" s="163"/>
      <c r="M51" s="162" t="str">
        <f>IF(ISNUMBER(K51/G51),IF(NOT(K51/G51=0),K51/G51, " "), " ")</f>
        <v xml:space="preserve"> </v>
      </c>
      <c r="N51" s="160"/>
    </row>
    <row r="52" spans="1:14" x14ac:dyDescent="0.25">
      <c r="A52" s="144" t="s">
        <v>132</v>
      </c>
      <c r="B52" s="145"/>
      <c r="C52" s="145"/>
      <c r="D52" s="145"/>
      <c r="E52" s="145"/>
      <c r="F52" s="145"/>
      <c r="G52" s="164">
        <v>3059</v>
      </c>
      <c r="H52" s="165"/>
      <c r="I52" s="165"/>
      <c r="J52" s="165"/>
      <c r="K52" s="164">
        <v>20733</v>
      </c>
      <c r="L52" s="166"/>
      <c r="M52" s="164">
        <f ca="1">IF(ISNUMBER(INDIRECT("K" &amp; ROW())/INDIRECT("G" &amp; ROW())),INDIRECT("K" &amp; ROW())/INDIRECT("G" &amp; ROW()), " ")</f>
        <v>6.7777051323962079</v>
      </c>
      <c r="N52" s="146" t="s">
        <v>251</v>
      </c>
    </row>
    <row r="53" spans="1:14" x14ac:dyDescent="0.25">
      <c r="A53" s="144" t="s">
        <v>135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251</v>
      </c>
    </row>
    <row r="54" spans="1:14" x14ac:dyDescent="0.25">
      <c r="A54" s="144" t="s">
        <v>136</v>
      </c>
      <c r="B54" s="145"/>
      <c r="C54" s="145"/>
      <c r="D54" s="145"/>
      <c r="E54" s="145"/>
      <c r="F54" s="145"/>
      <c r="G54" s="164">
        <v>954</v>
      </c>
      <c r="H54" s="165"/>
      <c r="I54" s="165"/>
      <c r="J54" s="165"/>
      <c r="K54" s="164">
        <v>11457</v>
      </c>
      <c r="L54" s="166"/>
      <c r="M54" s="164">
        <f ca="1">IF(ISNUMBER(INDIRECT("K" &amp; ROW())/INDIRECT("G" &amp; ROW())),INDIRECT("K" &amp; ROW())/INDIRECT("G" &amp; ROW()), " ")</f>
        <v>12.009433962264151</v>
      </c>
      <c r="N54" s="146" t="s">
        <v>251</v>
      </c>
    </row>
    <row r="55" spans="1:14" x14ac:dyDescent="0.25">
      <c r="A55" s="144" t="s">
        <v>137</v>
      </c>
      <c r="B55" s="145"/>
      <c r="C55" s="145"/>
      <c r="D55" s="145"/>
      <c r="E55" s="145"/>
      <c r="F55" s="145"/>
      <c r="G55" s="164">
        <v>2103</v>
      </c>
      <c r="H55" s="165"/>
      <c r="I55" s="165"/>
      <c r="J55" s="165"/>
      <c r="K55" s="164">
        <v>9261</v>
      </c>
      <c r="L55" s="166"/>
      <c r="M55" s="164">
        <f ca="1">IF(ISNUMBER(INDIRECT("K" &amp; ROW())/INDIRECT("G" &amp; ROW())),INDIRECT("K" &amp; ROW())/INDIRECT("G" &amp; ROW()), " ")</f>
        <v>4.4037089871611981</v>
      </c>
      <c r="N55" s="146" t="s">
        <v>251</v>
      </c>
    </row>
    <row r="56" spans="1:14" x14ac:dyDescent="0.25">
      <c r="A56" s="144" t="s">
        <v>138</v>
      </c>
      <c r="B56" s="145"/>
      <c r="C56" s="145"/>
      <c r="D56" s="145"/>
      <c r="E56" s="145"/>
      <c r="F56" s="145"/>
      <c r="G56" s="164">
        <v>2</v>
      </c>
      <c r="H56" s="165"/>
      <c r="I56" s="165"/>
      <c r="J56" s="165"/>
      <c r="K56" s="164">
        <v>15</v>
      </c>
      <c r="L56" s="166"/>
      <c r="M56" s="164">
        <f ca="1">IF(ISNUMBER(INDIRECT("K" &amp; ROW())/INDIRECT("G" &amp; ROW())),INDIRECT("K" &amp; ROW())/INDIRECT("G" &amp; ROW()), " ")</f>
        <v>7.5</v>
      </c>
      <c r="N56" s="146" t="s">
        <v>251</v>
      </c>
    </row>
    <row r="57" spans="1:14" x14ac:dyDescent="0.25">
      <c r="A57" s="147" t="s">
        <v>139</v>
      </c>
      <c r="B57" s="148"/>
      <c r="C57" s="148"/>
      <c r="D57" s="148"/>
      <c r="E57" s="148"/>
      <c r="F57" s="148"/>
      <c r="G57" s="167">
        <v>769</v>
      </c>
      <c r="H57" s="168"/>
      <c r="I57" s="168"/>
      <c r="J57" s="168"/>
      <c r="K57" s="167">
        <v>7864</v>
      </c>
      <c r="L57" s="169"/>
      <c r="M57" s="167">
        <f ca="1">IF(ISNUMBER(INDIRECT("K" &amp; ROW())/INDIRECT("G" &amp; ROW())),INDIRECT("K" &amp; ROW())/INDIRECT("G" &amp; ROW()), " ")</f>
        <v>10.226267880364109</v>
      </c>
      <c r="N57" s="149" t="s">
        <v>251</v>
      </c>
    </row>
    <row r="58" spans="1:14" x14ac:dyDescent="0.25">
      <c r="A58" s="147" t="s">
        <v>140</v>
      </c>
      <c r="B58" s="148"/>
      <c r="C58" s="148"/>
      <c r="D58" s="148"/>
      <c r="E58" s="148"/>
      <c r="F58" s="148"/>
      <c r="G58" s="167">
        <v>526</v>
      </c>
      <c r="H58" s="168"/>
      <c r="I58" s="168"/>
      <c r="J58" s="168"/>
      <c r="K58" s="167">
        <v>5052</v>
      </c>
      <c r="L58" s="169"/>
      <c r="M58" s="167">
        <f ca="1">IF(ISNUMBER(INDIRECT("K" &amp; ROW())/INDIRECT("G" &amp; ROW())),INDIRECT("K" &amp; ROW())/INDIRECT("G" &amp; ROW()), " ")</f>
        <v>9.6045627376425848</v>
      </c>
      <c r="N58" s="149" t="s">
        <v>251</v>
      </c>
    </row>
    <row r="59" spans="1:14" x14ac:dyDescent="0.25">
      <c r="A59" s="147" t="s">
        <v>141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251</v>
      </c>
    </row>
    <row r="60" spans="1:14" x14ac:dyDescent="0.25">
      <c r="A60" s="144" t="s">
        <v>142</v>
      </c>
      <c r="B60" s="145"/>
      <c r="C60" s="145"/>
      <c r="D60" s="145"/>
      <c r="E60" s="145"/>
      <c r="F60" s="145"/>
      <c r="G60" s="164">
        <v>1826</v>
      </c>
      <c r="H60" s="165"/>
      <c r="I60" s="165"/>
      <c r="J60" s="165"/>
      <c r="K60" s="164">
        <v>17149</v>
      </c>
      <c r="L60" s="166"/>
      <c r="M60" s="164">
        <f ca="1">IF(ISNUMBER(INDIRECT("K" &amp; ROW())/INDIRECT("G" &amp; ROW())),INDIRECT("K" &amp; ROW())/INDIRECT("G" &amp; ROW()), " ")</f>
        <v>9.3915662650602414</v>
      </c>
      <c r="N60" s="146" t="s">
        <v>251</v>
      </c>
    </row>
    <row r="61" spans="1:14" x14ac:dyDescent="0.25">
      <c r="A61" s="144" t="s">
        <v>143</v>
      </c>
      <c r="B61" s="145"/>
      <c r="C61" s="145"/>
      <c r="D61" s="145"/>
      <c r="E61" s="145"/>
      <c r="F61" s="145"/>
      <c r="G61" s="164">
        <v>2433</v>
      </c>
      <c r="H61" s="165"/>
      <c r="I61" s="165"/>
      <c r="J61" s="165"/>
      <c r="K61" s="164">
        <v>15859</v>
      </c>
      <c r="L61" s="166"/>
      <c r="M61" s="164">
        <f ca="1">IF(ISNUMBER(INDIRECT("K" &amp; ROW())/INDIRECT("G" &amp; ROW())),INDIRECT("K" &amp; ROW())/INDIRECT("G" &amp; ROW()), " ")</f>
        <v>6.5182901767365395</v>
      </c>
      <c r="N61" s="146" t="s">
        <v>251</v>
      </c>
    </row>
    <row r="62" spans="1:14" ht="30" customHeight="1" x14ac:dyDescent="0.25">
      <c r="A62" s="144" t="s">
        <v>144</v>
      </c>
      <c r="B62" s="145"/>
      <c r="C62" s="145"/>
      <c r="D62" s="145"/>
      <c r="E62" s="145"/>
      <c r="F62" s="145"/>
      <c r="G62" s="164">
        <v>77</v>
      </c>
      <c r="H62" s="165"/>
      <c r="I62" s="165"/>
      <c r="J62" s="165"/>
      <c r="K62" s="164">
        <v>566</v>
      </c>
      <c r="L62" s="166"/>
      <c r="M62" s="164">
        <f ca="1">IF(ISNUMBER(INDIRECT("K" &amp; ROW())/INDIRECT("G" &amp; ROW())),INDIRECT("K" &amp; ROW())/INDIRECT("G" &amp; ROW()), " ")</f>
        <v>7.3506493506493502</v>
      </c>
      <c r="N62" s="146" t="s">
        <v>251</v>
      </c>
    </row>
    <row r="63" spans="1:14" x14ac:dyDescent="0.25">
      <c r="A63" s="144" t="s">
        <v>145</v>
      </c>
      <c r="B63" s="145"/>
      <c r="C63" s="145"/>
      <c r="D63" s="145"/>
      <c r="E63" s="145"/>
      <c r="F63" s="145"/>
      <c r="G63" s="164">
        <v>18</v>
      </c>
      <c r="H63" s="165"/>
      <c r="I63" s="165"/>
      <c r="J63" s="165"/>
      <c r="K63" s="164">
        <v>75</v>
      </c>
      <c r="L63" s="166"/>
      <c r="M63" s="164">
        <f ca="1">IF(ISNUMBER(INDIRECT("K" &amp; ROW())/INDIRECT("G" &amp; ROW())),INDIRECT("K" &amp; ROW())/INDIRECT("G" &amp; ROW()), " ")</f>
        <v>4.166666666666667</v>
      </c>
      <c r="N63" s="146" t="s">
        <v>251</v>
      </c>
    </row>
    <row r="64" spans="1:14" x14ac:dyDescent="0.25">
      <c r="A64" s="144" t="s">
        <v>146</v>
      </c>
      <c r="B64" s="145"/>
      <c r="C64" s="145"/>
      <c r="D64" s="145"/>
      <c r="E64" s="145"/>
      <c r="F64" s="145"/>
      <c r="G64" s="164">
        <v>4354</v>
      </c>
      <c r="H64" s="165"/>
      <c r="I64" s="165"/>
      <c r="J64" s="165"/>
      <c r="K64" s="164">
        <v>33649</v>
      </c>
      <c r="L64" s="166"/>
      <c r="M64" s="164">
        <f ca="1">IF(ISNUMBER(INDIRECT("K" &amp; ROW())/INDIRECT("G" &amp; ROW())),INDIRECT("K" &amp; ROW())/INDIRECT("G" &amp; ROW()), " ")</f>
        <v>7.728295819935691</v>
      </c>
      <c r="N64" s="146" t="s">
        <v>251</v>
      </c>
    </row>
    <row r="65" spans="1:14" ht="30" customHeight="1" x14ac:dyDescent="0.25">
      <c r="A65" s="144" t="s">
        <v>147</v>
      </c>
      <c r="B65" s="145"/>
      <c r="C65" s="145"/>
      <c r="D65" s="145"/>
      <c r="E65" s="145"/>
      <c r="F65" s="145"/>
      <c r="G65" s="164">
        <v>416.8</v>
      </c>
      <c r="H65" s="165"/>
      <c r="I65" s="165"/>
      <c r="J65" s="165"/>
      <c r="K65" s="164">
        <v>2048.42</v>
      </c>
      <c r="L65" s="166"/>
      <c r="M65" s="164">
        <f ca="1">IF(ISNUMBER(INDIRECT("K" &amp; ROW())/INDIRECT("G" &amp; ROW())),INDIRECT("K" &amp; ROW())/INDIRECT("G" &amp; ROW()), " ")</f>
        <v>4.9146353166986563</v>
      </c>
      <c r="N65" s="146" t="s">
        <v>251</v>
      </c>
    </row>
    <row r="66" spans="1:14" x14ac:dyDescent="0.25">
      <c r="A66" s="147" t="s">
        <v>148</v>
      </c>
      <c r="B66" s="148"/>
      <c r="C66" s="148"/>
      <c r="D66" s="148"/>
      <c r="E66" s="148"/>
      <c r="F66" s="148"/>
      <c r="G66" s="167">
        <v>4770.8</v>
      </c>
      <c r="H66" s="168"/>
      <c r="I66" s="168"/>
      <c r="J66" s="168"/>
      <c r="K66" s="167">
        <v>35697.42</v>
      </c>
      <c r="L66" s="169"/>
      <c r="M66" s="167">
        <f ca="1">IF(ISNUMBER(INDIRECT("K" &amp; ROW())/INDIRECT("G" &amp; ROW())),INDIRECT("K" &amp; ROW())/INDIRECT("G" &amp; ROW()), " ")</f>
        <v>7.482480925630921</v>
      </c>
      <c r="N66" s="149" t="s">
        <v>251</v>
      </c>
    </row>
    <row r="67" spans="1:14" x14ac:dyDescent="0.25">
      <c r="A67" s="48"/>
      <c r="G67" s="67"/>
      <c r="H67" s="68"/>
      <c r="I67" s="68"/>
      <c r="J67" s="68"/>
      <c r="K67" s="67"/>
      <c r="L67" s="69"/>
      <c r="M67" s="67"/>
      <c r="N67" s="48"/>
    </row>
    <row r="68" spans="1:14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70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3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</sheetData>
  <mergeCells count="48"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24:N24"/>
    <mergeCell ref="A25:N25"/>
    <mergeCell ref="A31:N31"/>
    <mergeCell ref="A36:N36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