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6" i="8"/>
  <c r="K65" i="8"/>
  <c r="H66" i="8"/>
  <c r="H65" i="8"/>
  <c r="J14" i="16"/>
  <c r="G14" i="16"/>
  <c r="K30" i="8"/>
  <c r="H30" i="8"/>
  <c r="A18" i="16"/>
  <c r="B34" i="8"/>
  <c r="M39" i="16"/>
  <c r="M43" i="16"/>
  <c r="M47" i="16"/>
  <c r="M51" i="16"/>
  <c r="M49" i="16"/>
  <c r="M50" i="16"/>
  <c r="M40" i="16"/>
  <c r="M44" i="16"/>
  <c r="M48" i="16"/>
  <c r="M52" i="16"/>
  <c r="M45" i="16"/>
  <c r="M46" i="16"/>
  <c r="M41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0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0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0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0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5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<sst xmlns="http://schemas.openxmlformats.org/spreadsheetml/2006/main" count="276" uniqueCount="190">
  <si>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</si>
  <si>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</si>
  <si>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</si>
  <si>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</si>
  <si>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</si>
  <si>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</si>
  <si>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</si>
  <si>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</si>
  <si>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</si>
  <si>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</si>
  <si>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</si>
  <si>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</si>
  <si>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</si>
  <si>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</si>
  <si>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</si>
  <si>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</si>
  <si>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</si>
  <si>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</si>
  <si>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</si>
  <si>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</si>
  <si>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</si>
  <si>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</si>
  <si>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</si>
  <si>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</si>
  <si>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</si>
  <si>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</si>
  <si>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</si>
  <si>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</si>
  <si>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</si>
  <si>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</si>
  <si>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</si>
  <si>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</si>
  <si>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</si>
  <si>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</si>
  <si>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</si>
  <si>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</si>
  <si>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</si>
  <si>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</si>
  <si>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</si>
  <si>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</si>
  <si>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</si>
  <si>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</si>
  <si>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</si>
  <si>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</si>
  <si>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</si>
  <si>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</si>
  <si>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</si>
  <si>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</si>
  <si>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</si>
  <si>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</si>
  <si>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</si>
  <si>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</si>
  <si>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</si>
  <si>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</si>
  <si>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</si>
  <si>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</si>
  <si>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</si>
  <si>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</si>
  <si>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</si>
  <si>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</si>
  <si>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</si>
  <si>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</si>
  <si>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</si>
  <si>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</si>
  <si>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</si>
  <si>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</si>
  <si>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</si>
  <si>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</si>
  <si>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</si>
  <si>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4а</t>
  </si>
  <si>
    <t>Сдал:  _________________ //</t>
  </si>
  <si>
    <t>Принял:  _________________ //</t>
  </si>
  <si>
    <t>Раздел 3. ИЮНЬ</t>
  </si>
  <si>
    <t>кв.19,20,23</t>
  </si>
  <si>
    <t>ТЕРр58-10-4
Смена: колен водосточных труб с люлек
100 шт.
1 455,72 = 5 254,72 - 100 x 37,99
НР 71%=83%*0.85 от ФОТ
СП 52%=65%*0.8 от ФОТ</t>
  </si>
  <si>
    <t>0,01
71
52</t>
  </si>
  <si>
    <t>1445,6
_____
1,86</t>
  </si>
  <si>
    <t>15
12
9</t>
  </si>
  <si>
    <t>14
_____
1</t>
  </si>
  <si>
    <t>174
124
90</t>
  </si>
  <si>
    <t>Р</t>
  </si>
  <si>
    <t>ТЕРр58-10-2
Смена: прямых звеньев водосточных труб с люлек
100 м
965,70 = 7 993,71 - 114,5 x 61,38
НР 71%=83%*0.85 от ФОТ
СП 52%=65%*0.8 от ФОТ</t>
  </si>
  <si>
    <t>0,03
71
52</t>
  </si>
  <si>
    <t>955,11
_____
2,33</t>
  </si>
  <si>
    <t>29
24
19</t>
  </si>
  <si>
    <t>346
244
179</t>
  </si>
  <si>
    <t>344
_____
1</t>
  </si>
  <si>
    <t>Раздел 4. Ноябрь</t>
  </si>
  <si>
    <t>подвал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</si>
  <si>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</si>
  <si>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0,012
88
48</t>
  </si>
  <si>
    <t>1019,2
_____
1947,72</t>
  </si>
  <si>
    <t>68,58
_____
2,8</t>
  </si>
  <si>
    <t>36
12
7</t>
  </si>
  <si>
    <t>12
_____
23</t>
  </si>
  <si>
    <t>250
129
71</t>
  </si>
  <si>
    <t>147
_____
99</t>
  </si>
  <si>
    <t>ТСЦ-302-3234
Контргайка
шт.</t>
  </si>
  <si>
    <t>2
88
48</t>
  </si>
  <si>
    <t xml:space="preserve">
_____
2,41</t>
  </si>
  <si>
    <t xml:space="preserve">
_____
5</t>
  </si>
  <si>
    <t xml:space="preserve">
_____
46</t>
  </si>
  <si>
    <t>М</t>
  </si>
  <si>
    <t>ТСЦ-103-0101
Муфты прямые короткие из ковкого чугуна с цилиндрической резьбой максимальным условным проходом: 20 мм
10 шт.</t>
  </si>
  <si>
    <t>0,2
88
48</t>
  </si>
  <si>
    <t xml:space="preserve">
_____
47,5</t>
  </si>
  <si>
    <t xml:space="preserve">
_____
10</t>
  </si>
  <si>
    <t xml:space="preserve">
_____
26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</si>
  <si>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</si>
  <si>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0,25
63
40</t>
  </si>
  <si>
    <t>1
1
1</t>
  </si>
  <si>
    <t>12
8
5</t>
  </si>
  <si>
    <t>Итого прямые затраты по акту</t>
  </si>
  <si>
    <t>56
_____
39</t>
  </si>
  <si>
    <t>677
_____
172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</si>
  <si>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</si>
  <si>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</si>
  <si>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</si>
  <si>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</si>
  <si>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</si>
  <si>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</si>
  <si>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</si>
  <si>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</si>
  <si>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</si>
  <si>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</si>
  <si>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</si>
  <si>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</si>
  <si>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</si>
  <si>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</si>
  <si>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</si>
  <si>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</si>
  <si>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</si>
  <si>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</si>
  <si>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</si>
  <si>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</si>
  <si>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</si>
  <si>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</si>
  <si>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</si>
  <si>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</si>
  <si>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</si>
  <si>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</si>
  <si>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</si>
  <si>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</si>
  <si>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</si>
  <si>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 xml:space="preserve">                  Машины и механизмы</t>
  </si>
  <si>
    <t>Установки для сварки: ручной дуговой (постоянного тока)</t>
  </si>
  <si>
    <t xml:space="preserve">маш.-ч
</t>
  </si>
  <si>
    <t xml:space="preserve">7,84
</t>
  </si>
  <si>
    <t xml:space="preserve">45
</t>
  </si>
  <si>
    <t>МТРиЭ ЧО, Пост. № 52/1</t>
  </si>
  <si>
    <t>Аппарат для газовой сварки и резки</t>
  </si>
  <si>
    <t xml:space="preserve">1,29
</t>
  </si>
  <si>
    <t xml:space="preserve">3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</si>
  <si>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</si>
  <si>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</si>
  <si>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</si>
  <si>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</si>
  <si>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</si>
  <si>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</si>
  <si>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</si>
  <si>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</si>
  <si>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</si>
  <si>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</si>
  <si>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</si>
  <si>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</si>
  <si>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</si>
  <si>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</si>
  <si>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</si>
  <si>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</si>
  <si>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</si>
  <si>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</si>
  <si>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</si>
  <si>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</si>
  <si>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м
</t>
  </si>
  <si>
    <t xml:space="preserve">17,6
</t>
  </si>
  <si>
    <t xml:space="preserve">74,24
</t>
  </si>
  <si>
    <t>МТРиЭ ЧО, Пост.от 05.11.2015 г. №52/1, п.183*2.39/1000</t>
  </si>
  <si>
    <t>ТСЦ-103-0101</t>
  </si>
  <si>
    <t>Муфты прямые короткие из ковкого чугуна с цилиндрической резьбой максимальным условным проходом: 20 мм</t>
  </si>
  <si>
    <t xml:space="preserve">10 шт.
</t>
  </si>
  <si>
    <t xml:space="preserve">47,5
</t>
  </si>
  <si>
    <t xml:space="preserve">130,55
</t>
  </si>
  <si>
    <t>20.06.090.2</t>
  </si>
  <si>
    <t>ТСЦ-302-3234</t>
  </si>
  <si>
    <t>Контргайка</t>
  </si>
  <si>
    <t xml:space="preserve">шт.
</t>
  </si>
  <si>
    <t xml:space="preserve">2,41
</t>
  </si>
  <si>
    <t xml:space="preserve">23,02
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</si>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</sst>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4"/>
  <sheetViews>
    <sheetView showGridLines="0" tabSelected="1" workbookViewId="0">
      <selection activeCell="A58" sqref="A58:IV6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5.19</v>
      </c>
      <c r="X14" s="27">
        <v>5.19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191/1000</f>
        <v>0.191</v>
      </c>
      <c r="I27" s="85"/>
      <c r="J27" s="35" t="s">
        <v>5</v>
      </c>
      <c r="K27" s="86">
        <f>1761/1000</f>
        <v>1.7609999999999999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5.1900000000000002E-3</v>
      </c>
      <c r="I30" s="85"/>
      <c r="J30" s="35" t="s">
        <v>7</v>
      </c>
      <c r="K30" s="86">
        <f>(X14+X15)/1000</f>
        <v>5.1900000000000002E-3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56</v>
      </c>
      <c r="Z30" s="71">
        <v>49</v>
      </c>
      <c r="AA30" s="71">
        <v>36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56/1000</f>
        <v>5.6000000000000001E-2</v>
      </c>
      <c r="I31" s="85"/>
      <c r="J31" s="35" t="s">
        <v>5</v>
      </c>
      <c r="K31" s="86">
        <f>677/1000</f>
        <v>0.67700000000000005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677</v>
      </c>
      <c r="Z31" s="72">
        <v>505</v>
      </c>
      <c r="AA31" s="72">
        <v>345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189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5</v>
      </c>
      <c r="C42" s="134" t="s">
        <v>74</v>
      </c>
      <c r="D42" s="135" t="s">
        <v>75</v>
      </c>
      <c r="E42" s="136">
        <v>1455.72</v>
      </c>
      <c r="F42" s="137" t="s">
        <v>76</v>
      </c>
      <c r="G42" s="136">
        <v>8.26</v>
      </c>
      <c r="H42" s="136" t="s">
        <v>77</v>
      </c>
      <c r="I42" s="136" t="s">
        <v>78</v>
      </c>
      <c r="J42" s="136"/>
      <c r="K42" s="136" t="s">
        <v>79</v>
      </c>
      <c r="L42" s="137">
        <v>174</v>
      </c>
      <c r="M42" s="137"/>
      <c r="N42" s="137" t="s">
        <v>80</v>
      </c>
      <c r="O42" s="137"/>
      <c r="P42" s="137"/>
      <c r="Q42" s="137"/>
      <c r="R42" s="137"/>
      <c r="S42" s="137"/>
      <c r="T42" s="137"/>
      <c r="U42" s="137"/>
      <c r="V42" s="137"/>
    </row>
    <row r="43" spans="1:22" ht="79.8" x14ac:dyDescent="0.25">
      <c r="A43" s="138">
        <v>2</v>
      </c>
      <c r="B43" s="139">
        <v>6</v>
      </c>
      <c r="C43" s="140" t="s">
        <v>81</v>
      </c>
      <c r="D43" s="141" t="s">
        <v>82</v>
      </c>
      <c r="E43" s="142">
        <v>965.7</v>
      </c>
      <c r="F43" s="143" t="s">
        <v>83</v>
      </c>
      <c r="G43" s="142">
        <v>8.26</v>
      </c>
      <c r="H43" s="142" t="s">
        <v>84</v>
      </c>
      <c r="I43" s="142">
        <v>29</v>
      </c>
      <c r="J43" s="142"/>
      <c r="K43" s="142" t="s">
        <v>85</v>
      </c>
      <c r="L43" s="143" t="s">
        <v>86</v>
      </c>
      <c r="M43" s="143"/>
      <c r="N43" s="143" t="s">
        <v>80</v>
      </c>
      <c r="O43" s="143"/>
      <c r="P43" s="143"/>
      <c r="Q43" s="143"/>
      <c r="R43" s="143"/>
      <c r="S43" s="143"/>
      <c r="T43" s="143"/>
      <c r="U43" s="143"/>
      <c r="V43" s="143">
        <v>1</v>
      </c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91.2" x14ac:dyDescent="0.25">
      <c r="A46" s="132">
        <v>3</v>
      </c>
      <c r="B46" s="133">
        <v>7</v>
      </c>
      <c r="C46" s="134" t="s">
        <v>89</v>
      </c>
      <c r="D46" s="135" t="s">
        <v>90</v>
      </c>
      <c r="E46" s="136">
        <v>3035.5</v>
      </c>
      <c r="F46" s="137" t="s">
        <v>91</v>
      </c>
      <c r="G46" s="136" t="s">
        <v>92</v>
      </c>
      <c r="H46" s="136" t="s">
        <v>93</v>
      </c>
      <c r="I46" s="136" t="s">
        <v>94</v>
      </c>
      <c r="J46" s="136">
        <v>1</v>
      </c>
      <c r="K46" s="136" t="s">
        <v>95</v>
      </c>
      <c r="L46" s="137" t="s">
        <v>96</v>
      </c>
      <c r="M46" s="137"/>
      <c r="N46" s="137" t="s">
        <v>80</v>
      </c>
      <c r="O46" s="137"/>
      <c r="P46" s="137"/>
      <c r="Q46" s="137"/>
      <c r="R46" s="137"/>
      <c r="S46" s="137"/>
      <c r="T46" s="137"/>
      <c r="U46" s="137"/>
      <c r="V46" s="137">
        <v>4</v>
      </c>
    </row>
    <row r="47" spans="1:22" ht="34.200000000000003" x14ac:dyDescent="0.25">
      <c r="A47" s="132">
        <v>4</v>
      </c>
      <c r="B47" s="133">
        <v>8</v>
      </c>
      <c r="C47" s="134" t="s">
        <v>97</v>
      </c>
      <c r="D47" s="135" t="s">
        <v>98</v>
      </c>
      <c r="E47" s="136">
        <v>2.41</v>
      </c>
      <c r="F47" s="137" t="s">
        <v>99</v>
      </c>
      <c r="G47" s="136"/>
      <c r="H47" s="136">
        <v>5</v>
      </c>
      <c r="I47" s="136" t="s">
        <v>100</v>
      </c>
      <c r="J47" s="136"/>
      <c r="K47" s="136">
        <v>46</v>
      </c>
      <c r="L47" s="137" t="s">
        <v>101</v>
      </c>
      <c r="M47" s="137"/>
      <c r="N47" s="137" t="s">
        <v>102</v>
      </c>
      <c r="O47" s="137"/>
      <c r="P47" s="137"/>
      <c r="Q47" s="137"/>
      <c r="R47" s="137"/>
      <c r="S47" s="137"/>
      <c r="T47" s="137"/>
      <c r="U47" s="137"/>
      <c r="V47" s="137"/>
    </row>
    <row r="48" spans="1:22" ht="57" x14ac:dyDescent="0.25">
      <c r="A48" s="132">
        <v>5</v>
      </c>
      <c r="B48" s="133">
        <v>9</v>
      </c>
      <c r="C48" s="134" t="s">
        <v>103</v>
      </c>
      <c r="D48" s="135" t="s">
        <v>104</v>
      </c>
      <c r="E48" s="136">
        <v>47.5</v>
      </c>
      <c r="F48" s="137" t="s">
        <v>105</v>
      </c>
      <c r="G48" s="136"/>
      <c r="H48" s="136">
        <v>10</v>
      </c>
      <c r="I48" s="136" t="s">
        <v>106</v>
      </c>
      <c r="J48" s="136"/>
      <c r="K48" s="136">
        <v>26</v>
      </c>
      <c r="L48" s="137" t="s">
        <v>107</v>
      </c>
      <c r="M48" s="137"/>
      <c r="N48" s="137" t="s">
        <v>102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8">
        <v>6</v>
      </c>
      <c r="B49" s="139">
        <v>10</v>
      </c>
      <c r="C49" s="140" t="s">
        <v>108</v>
      </c>
      <c r="D49" s="141" t="s">
        <v>109</v>
      </c>
      <c r="E49" s="142">
        <v>3.95</v>
      </c>
      <c r="F49" s="143">
        <v>3.95</v>
      </c>
      <c r="G49" s="142"/>
      <c r="H49" s="142" t="s">
        <v>110</v>
      </c>
      <c r="I49" s="142">
        <v>1</v>
      </c>
      <c r="J49" s="142"/>
      <c r="K49" s="142" t="s">
        <v>111</v>
      </c>
      <c r="L49" s="143">
        <v>12</v>
      </c>
      <c r="M49" s="143"/>
      <c r="N49" s="143" t="s">
        <v>80</v>
      </c>
      <c r="O49" s="143"/>
      <c r="P49" s="143"/>
      <c r="Q49" s="143"/>
      <c r="R49" s="143"/>
      <c r="S49" s="143"/>
      <c r="T49" s="143"/>
      <c r="U49" s="143"/>
      <c r="V49" s="143"/>
    </row>
    <row r="50" spans="1:22" ht="34.200000000000003" x14ac:dyDescent="0.25">
      <c r="A50" s="144" t="s">
        <v>112</v>
      </c>
      <c r="B50" s="145"/>
      <c r="C50" s="145"/>
      <c r="D50" s="145"/>
      <c r="E50" s="145"/>
      <c r="F50" s="145"/>
      <c r="G50" s="145"/>
      <c r="H50" s="146">
        <v>96</v>
      </c>
      <c r="I50" s="146" t="s">
        <v>113</v>
      </c>
      <c r="J50" s="146">
        <v>1</v>
      </c>
      <c r="K50" s="146">
        <v>854</v>
      </c>
      <c r="L50" s="146" t="s">
        <v>114</v>
      </c>
      <c r="M50" s="146"/>
      <c r="N50" s="146"/>
      <c r="O50" s="146"/>
      <c r="P50" s="146"/>
      <c r="Q50" s="146"/>
      <c r="R50" s="146"/>
      <c r="S50" s="146"/>
      <c r="T50" s="146"/>
      <c r="U50" s="146"/>
      <c r="V50" s="146">
        <v>5</v>
      </c>
    </row>
    <row r="51" spans="1:22" x14ac:dyDescent="0.25">
      <c r="A51" s="144" t="s">
        <v>115</v>
      </c>
      <c r="B51" s="145"/>
      <c r="C51" s="145"/>
      <c r="D51" s="145"/>
      <c r="E51" s="145"/>
      <c r="F51" s="145"/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116</v>
      </c>
      <c r="B52" s="145"/>
      <c r="C52" s="145"/>
      <c r="D52" s="145"/>
      <c r="E52" s="145"/>
      <c r="F52" s="145"/>
      <c r="G52" s="145"/>
      <c r="H52" s="146">
        <v>56</v>
      </c>
      <c r="I52" s="146"/>
      <c r="J52" s="146"/>
      <c r="K52" s="146">
        <v>677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117</v>
      </c>
      <c r="B53" s="145"/>
      <c r="C53" s="145"/>
      <c r="D53" s="145"/>
      <c r="E53" s="145"/>
      <c r="F53" s="145"/>
      <c r="G53" s="145"/>
      <c r="H53" s="146">
        <v>39</v>
      </c>
      <c r="I53" s="146"/>
      <c r="J53" s="146"/>
      <c r="K53" s="146">
        <v>172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118</v>
      </c>
      <c r="B54" s="145"/>
      <c r="C54" s="145"/>
      <c r="D54" s="145"/>
      <c r="E54" s="145"/>
      <c r="F54" s="145"/>
      <c r="G54" s="145"/>
      <c r="H54" s="146">
        <v>1</v>
      </c>
      <c r="I54" s="146"/>
      <c r="J54" s="146"/>
      <c r="K54" s="146">
        <v>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7" t="s">
        <v>119</v>
      </c>
      <c r="B55" s="148"/>
      <c r="C55" s="148"/>
      <c r="D55" s="148"/>
      <c r="E55" s="148"/>
      <c r="F55" s="148"/>
      <c r="G55" s="148"/>
      <c r="H55" s="149">
        <v>49</v>
      </c>
      <c r="I55" s="149"/>
      <c r="J55" s="149"/>
      <c r="K55" s="149">
        <v>505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120</v>
      </c>
      <c r="B56" s="148"/>
      <c r="C56" s="148"/>
      <c r="D56" s="148"/>
      <c r="E56" s="148"/>
      <c r="F56" s="148"/>
      <c r="G56" s="148"/>
      <c r="H56" s="149">
        <v>36</v>
      </c>
      <c r="I56" s="149"/>
      <c r="J56" s="149"/>
      <c r="K56" s="149">
        <v>345</v>
      </c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x14ac:dyDescent="0.25">
      <c r="A57" s="147" t="s">
        <v>121</v>
      </c>
      <c r="B57" s="148"/>
      <c r="C57" s="148"/>
      <c r="D57" s="148"/>
      <c r="E57" s="148"/>
      <c r="F57" s="148"/>
      <c r="G57" s="148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hidden="1" x14ac:dyDescent="0.25">
      <c r="A58" s="144" t="s">
        <v>122</v>
      </c>
      <c r="B58" s="145"/>
      <c r="C58" s="145"/>
      <c r="D58" s="145"/>
      <c r="E58" s="145"/>
      <c r="F58" s="145"/>
      <c r="G58" s="145"/>
      <c r="H58" s="146">
        <v>108</v>
      </c>
      <c r="I58" s="146"/>
      <c r="J58" s="146"/>
      <c r="K58" s="146">
        <v>1157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hidden="1" customHeight="1" x14ac:dyDescent="0.25">
      <c r="A59" s="144" t="s">
        <v>123</v>
      </c>
      <c r="B59" s="145"/>
      <c r="C59" s="145"/>
      <c r="D59" s="145"/>
      <c r="E59" s="145"/>
      <c r="F59" s="145"/>
      <c r="G59" s="145"/>
      <c r="H59" s="146">
        <v>70</v>
      </c>
      <c r="I59" s="146"/>
      <c r="J59" s="146"/>
      <c r="K59" s="146">
        <v>522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ht="30" hidden="1" customHeight="1" x14ac:dyDescent="0.25">
      <c r="A60" s="144" t="s">
        <v>124</v>
      </c>
      <c r="B60" s="145"/>
      <c r="C60" s="145"/>
      <c r="D60" s="145"/>
      <c r="E60" s="145"/>
      <c r="F60" s="145"/>
      <c r="G60" s="145"/>
      <c r="H60" s="146">
        <v>3</v>
      </c>
      <c r="I60" s="146"/>
      <c r="J60" s="146"/>
      <c r="K60" s="146">
        <v>25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125</v>
      </c>
      <c r="B61" s="145"/>
      <c r="C61" s="145"/>
      <c r="D61" s="145"/>
      <c r="E61" s="145"/>
      <c r="F61" s="145"/>
      <c r="G61" s="145"/>
      <c r="H61" s="146">
        <v>181</v>
      </c>
      <c r="I61" s="146"/>
      <c r="J61" s="146"/>
      <c r="K61" s="146">
        <v>1704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t="30" customHeight="1" x14ac:dyDescent="0.25">
      <c r="A62" s="144" t="s">
        <v>126</v>
      </c>
      <c r="B62" s="145"/>
      <c r="C62" s="145"/>
      <c r="D62" s="145"/>
      <c r="E62" s="145"/>
      <c r="F62" s="145"/>
      <c r="G62" s="145"/>
      <c r="H62" s="146">
        <v>10</v>
      </c>
      <c r="I62" s="146"/>
      <c r="J62" s="146"/>
      <c r="K62" s="146">
        <v>57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127</v>
      </c>
      <c r="B63" s="148"/>
      <c r="C63" s="148"/>
      <c r="D63" s="148"/>
      <c r="E63" s="148"/>
      <c r="F63" s="148"/>
      <c r="G63" s="148"/>
      <c r="H63" s="149">
        <v>191</v>
      </c>
      <c r="I63" s="149"/>
      <c r="J63" s="149"/>
      <c r="K63" s="149">
        <v>1761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50"/>
      <c r="B64" s="39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62</v>
      </c>
      <c r="D65" s="48"/>
      <c r="E65" s="48"/>
      <c r="F65" s="48"/>
      <c r="G65" s="48"/>
      <c r="H65" s="74">
        <f>IF(ISBLANK(Y30),"",ROUND(Z30/Y30,2)*100)</f>
        <v>88</v>
      </c>
      <c r="I65" s="48"/>
      <c r="J65" s="48"/>
      <c r="K65" s="74">
        <f>IF(ISBLANK(Y31),"",ROUND(Z31/Y31,2)*100)</f>
        <v>75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50"/>
      <c r="B66" s="39"/>
      <c r="C66" s="73" t="s">
        <v>63</v>
      </c>
      <c r="D66" s="48"/>
      <c r="E66" s="48"/>
      <c r="F66" s="48"/>
      <c r="G66" s="48"/>
      <c r="H66" s="45">
        <f>IF(ISBLANK(Y30),"",ROUND(AA30/Y30,2)*100)</f>
        <v>64</v>
      </c>
      <c r="I66" s="48"/>
      <c r="J66" s="48"/>
      <c r="K66" s="45">
        <f>IF(ISBLANK(Y31),"",ROUND(AA31/Y31,2)*100)</f>
        <v>51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28"/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75" t="s">
        <v>70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3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75" t="s">
        <v>71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5">
      <c r="B71" s="46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</sheetData>
  <mergeCells count="50"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40:V40"/>
    <mergeCell ref="A41:V41"/>
    <mergeCell ref="A44:V44"/>
    <mergeCell ref="A45:V45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5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128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191/1000</f>
        <v>0.191</v>
      </c>
      <c r="H11" s="85"/>
      <c r="I11" s="55" t="s">
        <v>5</v>
      </c>
      <c r="J11" s="86">
        <f>1761/1000</f>
        <v>1.7609999999999999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5.1900000000000002E-3</v>
      </c>
      <c r="H14" s="85"/>
      <c r="I14" s="55" t="s">
        <v>7</v>
      </c>
      <c r="J14" s="86">
        <f>(P14+P15)/1000</f>
        <v>5.1900000000000002E-3</v>
      </c>
      <c r="K14" s="87"/>
      <c r="L14" s="58">
        <v>109</v>
      </c>
      <c r="M14" s="35" t="s">
        <v>7</v>
      </c>
      <c r="N14" s="57"/>
      <c r="O14" s="26">
        <v>5.19</v>
      </c>
      <c r="P14" s="27">
        <v>5.19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56/1000</f>
        <v>5.6000000000000001E-2</v>
      </c>
      <c r="H15" s="117"/>
      <c r="I15" s="55" t="s">
        <v>5</v>
      </c>
      <c r="J15" s="86">
        <f>677/1000</f>
        <v>0.67700000000000005</v>
      </c>
      <c r="K15" s="87"/>
      <c r="L15" s="59">
        <v>788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131</v>
      </c>
      <c r="C26" s="134" t="s">
        <v>132</v>
      </c>
      <c r="D26" s="154" t="s">
        <v>133</v>
      </c>
      <c r="E26" s="155">
        <v>0.1</v>
      </c>
      <c r="F26" s="136" t="s">
        <v>134</v>
      </c>
      <c r="G26" s="136">
        <v>0.96</v>
      </c>
      <c r="H26" s="156"/>
      <c r="I26" s="156"/>
      <c r="J26" s="136" t="s">
        <v>135</v>
      </c>
      <c r="K26" s="136">
        <v>11.57</v>
      </c>
      <c r="L26" s="157"/>
      <c r="M26" s="156">
        <f>IF(ISNUMBER(K26/G26),IF(NOT(K26/G26=0),K26/G26, " "), " ")</f>
        <v>12.052083333333334</v>
      </c>
      <c r="N26" s="154"/>
    </row>
    <row r="27" spans="1:23" s="29" customFormat="1" ht="22.8" x14ac:dyDescent="0.25">
      <c r="A27" s="152">
        <v>2</v>
      </c>
      <c r="B27" s="153" t="s">
        <v>136</v>
      </c>
      <c r="C27" s="134" t="s">
        <v>137</v>
      </c>
      <c r="D27" s="154" t="s">
        <v>133</v>
      </c>
      <c r="E27" s="155">
        <v>4</v>
      </c>
      <c r="F27" s="136" t="s">
        <v>138</v>
      </c>
      <c r="G27" s="136">
        <v>43.12</v>
      </c>
      <c r="H27" s="156"/>
      <c r="I27" s="156"/>
      <c r="J27" s="136" t="s">
        <v>139</v>
      </c>
      <c r="K27" s="136">
        <v>517.79999999999995</v>
      </c>
      <c r="L27" s="157"/>
      <c r="M27" s="156">
        <f>IF(ISNUMBER(K27/G27),IF(NOT(K27/G27=0),K27/G27, " "), " ")</f>
        <v>12.00834879406308</v>
      </c>
      <c r="N27" s="154"/>
    </row>
    <row r="28" spans="1:23" s="29" customFormat="1" ht="22.8" x14ac:dyDescent="0.25">
      <c r="A28" s="152">
        <v>3</v>
      </c>
      <c r="B28" s="153" t="s">
        <v>140</v>
      </c>
      <c r="C28" s="134" t="s">
        <v>141</v>
      </c>
      <c r="D28" s="154" t="s">
        <v>133</v>
      </c>
      <c r="E28" s="155">
        <v>1.0900000000000001</v>
      </c>
      <c r="F28" s="136" t="s">
        <v>142</v>
      </c>
      <c r="G28" s="136">
        <v>12.21</v>
      </c>
      <c r="H28" s="156"/>
      <c r="I28" s="156"/>
      <c r="J28" s="136" t="s">
        <v>143</v>
      </c>
      <c r="K28" s="136">
        <v>146.51</v>
      </c>
      <c r="L28" s="157"/>
      <c r="M28" s="156">
        <f>IF(ISNUMBER(K28/G28),IF(NOT(K28/G28=0),K28/G28, " "), " ")</f>
        <v>11.999180999180998</v>
      </c>
      <c r="N28" s="154"/>
    </row>
    <row r="29" spans="1:23" s="29" customFormat="1" ht="19.350000000000001" customHeight="1" x14ac:dyDescent="0.25">
      <c r="A29" s="128" t="s">
        <v>144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40502</v>
      </c>
      <c r="C30" s="134" t="s">
        <v>145</v>
      </c>
      <c r="D30" s="154" t="s">
        <v>146</v>
      </c>
      <c r="E30" s="155">
        <v>0.05</v>
      </c>
      <c r="F30" s="136" t="s">
        <v>147</v>
      </c>
      <c r="G30" s="136">
        <v>0.39</v>
      </c>
      <c r="H30" s="156"/>
      <c r="I30" s="156"/>
      <c r="J30" s="136" t="s">
        <v>148</v>
      </c>
      <c r="K30" s="136">
        <v>2.25</v>
      </c>
      <c r="L30" s="157"/>
      <c r="M30" s="156">
        <f>IF(ISNUMBER(K30/G30),IF(NOT(K30/G30=0),K30/G30, " "), " ")</f>
        <v>5.7692307692307692</v>
      </c>
      <c r="N30" s="154" t="s">
        <v>149</v>
      </c>
    </row>
    <row r="31" spans="1:23" ht="22.8" x14ac:dyDescent="0.25">
      <c r="A31" s="152">
        <v>5</v>
      </c>
      <c r="B31" s="153">
        <v>40504</v>
      </c>
      <c r="C31" s="134" t="s">
        <v>150</v>
      </c>
      <c r="D31" s="154" t="s">
        <v>146</v>
      </c>
      <c r="E31" s="155">
        <v>0.05</v>
      </c>
      <c r="F31" s="136" t="s">
        <v>151</v>
      </c>
      <c r="G31" s="136">
        <v>0.06</v>
      </c>
      <c r="H31" s="156"/>
      <c r="I31" s="156"/>
      <c r="J31" s="136" t="s">
        <v>152</v>
      </c>
      <c r="K31" s="136">
        <v>0.15</v>
      </c>
      <c r="L31" s="157"/>
      <c r="M31" s="156">
        <f>IF(ISNUMBER(K31/G31),IF(NOT(K31/G31=0),K31/G31, " "), " ")</f>
        <v>2.5</v>
      </c>
      <c r="N31" s="154" t="s">
        <v>149</v>
      </c>
    </row>
    <row r="32" spans="1:23" ht="19.350000000000001" customHeight="1" x14ac:dyDescent="0.25">
      <c r="A32" s="128" t="s">
        <v>153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6</v>
      </c>
      <c r="B33" s="153" t="s">
        <v>154</v>
      </c>
      <c r="C33" s="134" t="s">
        <v>155</v>
      </c>
      <c r="D33" s="154" t="s">
        <v>156</v>
      </c>
      <c r="E33" s="155">
        <v>7.9000000000000008E-3</v>
      </c>
      <c r="F33" s="136" t="s">
        <v>157</v>
      </c>
      <c r="G33" s="136">
        <v>0.05</v>
      </c>
      <c r="H33" s="156">
        <v>42.66</v>
      </c>
      <c r="I33" s="156">
        <v>0.34</v>
      </c>
      <c r="J33" s="136" t="s">
        <v>158</v>
      </c>
      <c r="K33" s="136">
        <v>0.39</v>
      </c>
      <c r="L33" s="157"/>
      <c r="M33" s="156">
        <f>IF(ISNUMBER(K33/G33),IF(NOT(K33/G33=0),K33/G33, " "), " ")</f>
        <v>7.8</v>
      </c>
      <c r="N33" s="154" t="s">
        <v>159</v>
      </c>
    </row>
    <row r="34" spans="1:14" ht="34.200000000000003" x14ac:dyDescent="0.25">
      <c r="A34" s="152">
        <v>7</v>
      </c>
      <c r="B34" s="153" t="s">
        <v>160</v>
      </c>
      <c r="C34" s="134" t="s">
        <v>161</v>
      </c>
      <c r="D34" s="154" t="s">
        <v>156</v>
      </c>
      <c r="E34" s="155">
        <v>3.5999999999999999E-3</v>
      </c>
      <c r="F34" s="136" t="s">
        <v>162</v>
      </c>
      <c r="G34" s="136">
        <v>0.36</v>
      </c>
      <c r="H34" s="156">
        <v>451</v>
      </c>
      <c r="I34" s="156">
        <v>1.62</v>
      </c>
      <c r="J34" s="136" t="s">
        <v>163</v>
      </c>
      <c r="K34" s="136">
        <v>1.69</v>
      </c>
      <c r="L34" s="157"/>
      <c r="M34" s="156">
        <f>IF(ISNUMBER(K34/G34),IF(NOT(K34/G34=0),K34/G34, " "), " ")</f>
        <v>4.6944444444444446</v>
      </c>
      <c r="N34" s="154" t="s">
        <v>164</v>
      </c>
    </row>
    <row r="35" spans="1:14" ht="34.200000000000003" x14ac:dyDescent="0.25">
      <c r="A35" s="152">
        <v>8</v>
      </c>
      <c r="B35" s="153" t="s">
        <v>165</v>
      </c>
      <c r="C35" s="134" t="s">
        <v>166</v>
      </c>
      <c r="D35" s="154" t="s">
        <v>167</v>
      </c>
      <c r="E35" s="155">
        <v>5.9999999999999995E-4</v>
      </c>
      <c r="F35" s="136" t="s">
        <v>168</v>
      </c>
      <c r="G35" s="136">
        <v>0.03</v>
      </c>
      <c r="H35" s="156">
        <v>219.37</v>
      </c>
      <c r="I35" s="156">
        <v>0.13</v>
      </c>
      <c r="J35" s="136" t="s">
        <v>169</v>
      </c>
      <c r="K35" s="136">
        <v>0.13</v>
      </c>
      <c r="L35" s="157"/>
      <c r="M35" s="156">
        <f>IF(ISNUMBER(K35/G35),IF(NOT(K35/G35=0),K35/G35, " "), " ")</f>
        <v>4.3333333333333339</v>
      </c>
      <c r="N35" s="154" t="s">
        <v>170</v>
      </c>
    </row>
    <row r="36" spans="1:14" ht="57" x14ac:dyDescent="0.25">
      <c r="A36" s="152">
        <v>9</v>
      </c>
      <c r="B36" s="153" t="s">
        <v>171</v>
      </c>
      <c r="C36" s="134" t="s">
        <v>172</v>
      </c>
      <c r="D36" s="154" t="s">
        <v>173</v>
      </c>
      <c r="E36" s="155">
        <v>1.284</v>
      </c>
      <c r="F36" s="136" t="s">
        <v>174</v>
      </c>
      <c r="G36" s="136">
        <v>22.6</v>
      </c>
      <c r="H36" s="156">
        <v>72.150000000000006</v>
      </c>
      <c r="I36" s="156">
        <v>92.64</v>
      </c>
      <c r="J36" s="136" t="s">
        <v>175</v>
      </c>
      <c r="K36" s="136">
        <v>95.32</v>
      </c>
      <c r="L36" s="157"/>
      <c r="M36" s="156">
        <f>IF(ISNUMBER(K36/G36),IF(NOT(K36/G36=0),K36/G36, " "), " ")</f>
        <v>4.2176991150442475</v>
      </c>
      <c r="N36" s="154" t="s">
        <v>176</v>
      </c>
    </row>
    <row r="37" spans="1:14" ht="45.6" x14ac:dyDescent="0.25">
      <c r="A37" s="152">
        <v>10</v>
      </c>
      <c r="B37" s="153" t="s">
        <v>177</v>
      </c>
      <c r="C37" s="134" t="s">
        <v>178</v>
      </c>
      <c r="D37" s="154" t="s">
        <v>179</v>
      </c>
      <c r="E37" s="155">
        <v>0.2</v>
      </c>
      <c r="F37" s="136" t="s">
        <v>180</v>
      </c>
      <c r="G37" s="136">
        <v>9.5</v>
      </c>
      <c r="H37" s="156"/>
      <c r="I37" s="156"/>
      <c r="J37" s="136" t="s">
        <v>181</v>
      </c>
      <c r="K37" s="136">
        <v>26.11</v>
      </c>
      <c r="L37" s="157"/>
      <c r="M37" s="156">
        <f>IF(ISNUMBER(K37/G37),IF(NOT(K37/G37=0),K37/G37, " "), " ")</f>
        <v>2.7484210526315791</v>
      </c>
      <c r="N37" s="154" t="s">
        <v>182</v>
      </c>
    </row>
    <row r="38" spans="1:14" ht="34.200000000000003" x14ac:dyDescent="0.25">
      <c r="A38" s="158">
        <v>11</v>
      </c>
      <c r="B38" s="159" t="s">
        <v>183</v>
      </c>
      <c r="C38" s="140" t="s">
        <v>184</v>
      </c>
      <c r="D38" s="160" t="s">
        <v>185</v>
      </c>
      <c r="E38" s="161">
        <v>2</v>
      </c>
      <c r="F38" s="142" t="s">
        <v>186</v>
      </c>
      <c r="G38" s="142">
        <v>4.82</v>
      </c>
      <c r="H38" s="162"/>
      <c r="I38" s="162"/>
      <c r="J38" s="142" t="s">
        <v>187</v>
      </c>
      <c r="K38" s="142">
        <v>46.04</v>
      </c>
      <c r="L38" s="163"/>
      <c r="M38" s="162">
        <f>IF(ISNUMBER(K38/G38),IF(NOT(K38/G38=0),K38/G38, " "), " ")</f>
        <v>9.5518672199170123</v>
      </c>
      <c r="N38" s="160" t="s">
        <v>170</v>
      </c>
    </row>
    <row r="39" spans="1:14" x14ac:dyDescent="0.25">
      <c r="A39" s="144" t="s">
        <v>112</v>
      </c>
      <c r="B39" s="145"/>
      <c r="C39" s="145"/>
      <c r="D39" s="145"/>
      <c r="E39" s="145"/>
      <c r="F39" s="145"/>
      <c r="G39" s="164">
        <v>96</v>
      </c>
      <c r="H39" s="165"/>
      <c r="I39" s="165"/>
      <c r="J39" s="165"/>
      <c r="K39" s="164">
        <v>854</v>
      </c>
      <c r="L39" s="166"/>
      <c r="M39" s="164">
        <f ca="1">IF(ISNUMBER(INDIRECT("K" &amp; ROW())/INDIRECT("G" &amp; ROW())),INDIRECT("K" &amp; ROW())/INDIRECT("G" &amp; ROW()), " ")</f>
        <v>8.8958333333333339</v>
      </c>
      <c r="N39" s="146" t="s">
        <v>188</v>
      </c>
    </row>
    <row r="40" spans="1:14" x14ac:dyDescent="0.25">
      <c r="A40" s="144" t="s">
        <v>115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188</v>
      </c>
    </row>
    <row r="41" spans="1:14" x14ac:dyDescent="0.25">
      <c r="A41" s="144" t="s">
        <v>116</v>
      </c>
      <c r="B41" s="145"/>
      <c r="C41" s="145"/>
      <c r="D41" s="145"/>
      <c r="E41" s="145"/>
      <c r="F41" s="145"/>
      <c r="G41" s="164">
        <v>56</v>
      </c>
      <c r="H41" s="165"/>
      <c r="I41" s="165"/>
      <c r="J41" s="165"/>
      <c r="K41" s="164">
        <v>677</v>
      </c>
      <c r="L41" s="166"/>
      <c r="M41" s="164">
        <f ca="1">IF(ISNUMBER(INDIRECT("K" &amp; ROW())/INDIRECT("G" &amp; ROW())),INDIRECT("K" &amp; ROW())/INDIRECT("G" &amp; ROW()), " ")</f>
        <v>12.089285714285714</v>
      </c>
      <c r="N41" s="146" t="s">
        <v>188</v>
      </c>
    </row>
    <row r="42" spans="1:14" x14ac:dyDescent="0.25">
      <c r="A42" s="144" t="s">
        <v>117</v>
      </c>
      <c r="B42" s="145"/>
      <c r="C42" s="145"/>
      <c r="D42" s="145"/>
      <c r="E42" s="145"/>
      <c r="F42" s="145"/>
      <c r="G42" s="164">
        <v>39</v>
      </c>
      <c r="H42" s="165"/>
      <c r="I42" s="165"/>
      <c r="J42" s="165"/>
      <c r="K42" s="164">
        <v>172</v>
      </c>
      <c r="L42" s="166"/>
      <c r="M42" s="164">
        <f ca="1">IF(ISNUMBER(INDIRECT("K" &amp; ROW())/INDIRECT("G" &amp; ROW())),INDIRECT("K" &amp; ROW())/INDIRECT("G" &amp; ROW()), " ")</f>
        <v>4.4102564102564106</v>
      </c>
      <c r="N42" s="146" t="s">
        <v>188</v>
      </c>
    </row>
    <row r="43" spans="1:14" x14ac:dyDescent="0.25">
      <c r="A43" s="144" t="s">
        <v>118</v>
      </c>
      <c r="B43" s="145"/>
      <c r="C43" s="145"/>
      <c r="D43" s="145"/>
      <c r="E43" s="145"/>
      <c r="F43" s="145"/>
      <c r="G43" s="164">
        <v>1</v>
      </c>
      <c r="H43" s="165"/>
      <c r="I43" s="165"/>
      <c r="J43" s="165"/>
      <c r="K43" s="164">
        <v>5</v>
      </c>
      <c r="L43" s="166"/>
      <c r="M43" s="164">
        <f ca="1">IF(ISNUMBER(INDIRECT("K" &amp; ROW())/INDIRECT("G" &amp; ROW())),INDIRECT("K" &amp; ROW())/INDIRECT("G" &amp; ROW()), " ")</f>
        <v>5</v>
      </c>
      <c r="N43" s="146" t="s">
        <v>188</v>
      </c>
    </row>
    <row r="44" spans="1:14" x14ac:dyDescent="0.25">
      <c r="A44" s="147" t="s">
        <v>119</v>
      </c>
      <c r="B44" s="148"/>
      <c r="C44" s="148"/>
      <c r="D44" s="148"/>
      <c r="E44" s="148"/>
      <c r="F44" s="148"/>
      <c r="G44" s="167">
        <v>49</v>
      </c>
      <c r="H44" s="168"/>
      <c r="I44" s="168"/>
      <c r="J44" s="168"/>
      <c r="K44" s="167">
        <v>505</v>
      </c>
      <c r="L44" s="169"/>
      <c r="M44" s="167">
        <f ca="1">IF(ISNUMBER(INDIRECT("K" &amp; ROW())/INDIRECT("G" &amp; ROW())),INDIRECT("K" &amp; ROW())/INDIRECT("G" &amp; ROW()), " ")</f>
        <v>10.306122448979592</v>
      </c>
      <c r="N44" s="149" t="s">
        <v>188</v>
      </c>
    </row>
    <row r="45" spans="1:14" x14ac:dyDescent="0.25">
      <c r="A45" s="147" t="s">
        <v>120</v>
      </c>
      <c r="B45" s="148"/>
      <c r="C45" s="148"/>
      <c r="D45" s="148"/>
      <c r="E45" s="148"/>
      <c r="F45" s="148"/>
      <c r="G45" s="167">
        <v>36</v>
      </c>
      <c r="H45" s="168"/>
      <c r="I45" s="168"/>
      <c r="J45" s="168"/>
      <c r="K45" s="167">
        <v>345</v>
      </c>
      <c r="L45" s="169"/>
      <c r="M45" s="167">
        <f ca="1">IF(ISNUMBER(INDIRECT("K" &amp; ROW())/INDIRECT("G" &amp; ROW())),INDIRECT("K" &amp; ROW())/INDIRECT("G" &amp; ROW()), " ")</f>
        <v>9.5833333333333339</v>
      </c>
      <c r="N45" s="149" t="s">
        <v>188</v>
      </c>
    </row>
    <row r="46" spans="1:14" x14ac:dyDescent="0.25">
      <c r="A46" s="147" t="s">
        <v>121</v>
      </c>
      <c r="B46" s="148"/>
      <c r="C46" s="148"/>
      <c r="D46" s="148"/>
      <c r="E46" s="148"/>
      <c r="F46" s="148"/>
      <c r="G46" s="167"/>
      <c r="H46" s="168"/>
      <c r="I46" s="168"/>
      <c r="J46" s="168"/>
      <c r="K46" s="167"/>
      <c r="L46" s="169"/>
      <c r="M46" s="167" t="str">
        <f ca="1">IF(ISNUMBER(INDIRECT("K" &amp; ROW())/INDIRECT("G" &amp; ROW())),INDIRECT("K" &amp; ROW())/INDIRECT("G" &amp; ROW()), " ")</f>
        <v xml:space="preserve"> </v>
      </c>
      <c r="N46" s="149" t="s">
        <v>188</v>
      </c>
    </row>
    <row r="47" spans="1:14" x14ac:dyDescent="0.25">
      <c r="A47" s="144" t="s">
        <v>122</v>
      </c>
      <c r="B47" s="145"/>
      <c r="C47" s="145"/>
      <c r="D47" s="145"/>
      <c r="E47" s="145"/>
      <c r="F47" s="145"/>
      <c r="G47" s="164">
        <v>108</v>
      </c>
      <c r="H47" s="165"/>
      <c r="I47" s="165"/>
      <c r="J47" s="165"/>
      <c r="K47" s="164">
        <v>1157</v>
      </c>
      <c r="L47" s="166"/>
      <c r="M47" s="164">
        <f ca="1">IF(ISNUMBER(INDIRECT("K" &amp; ROW())/INDIRECT("G" &amp; ROW())),INDIRECT("K" &amp; ROW())/INDIRECT("G" &amp; ROW()), " ")</f>
        <v>10.712962962962964</v>
      </c>
      <c r="N47" s="146" t="s">
        <v>188</v>
      </c>
    </row>
    <row r="48" spans="1:14" ht="30" customHeight="1" x14ac:dyDescent="0.25">
      <c r="A48" s="144" t="s">
        <v>123</v>
      </c>
      <c r="B48" s="145"/>
      <c r="C48" s="145"/>
      <c r="D48" s="145"/>
      <c r="E48" s="145"/>
      <c r="F48" s="145"/>
      <c r="G48" s="164">
        <v>70</v>
      </c>
      <c r="H48" s="165"/>
      <c r="I48" s="165"/>
      <c r="J48" s="165"/>
      <c r="K48" s="164">
        <v>522</v>
      </c>
      <c r="L48" s="166"/>
      <c r="M48" s="164">
        <f ca="1">IF(ISNUMBER(INDIRECT("K" &amp; ROW())/INDIRECT("G" &amp; ROW())),INDIRECT("K" &amp; ROW())/INDIRECT("G" &amp; ROW()), " ")</f>
        <v>7.4571428571428573</v>
      </c>
      <c r="N48" s="146" t="s">
        <v>188</v>
      </c>
    </row>
    <row r="49" spans="1:14" ht="30" customHeight="1" x14ac:dyDescent="0.25">
      <c r="A49" s="144" t="s">
        <v>124</v>
      </c>
      <c r="B49" s="145"/>
      <c r="C49" s="145"/>
      <c r="D49" s="145"/>
      <c r="E49" s="145"/>
      <c r="F49" s="145"/>
      <c r="G49" s="164">
        <v>3</v>
      </c>
      <c r="H49" s="165"/>
      <c r="I49" s="165"/>
      <c r="J49" s="165"/>
      <c r="K49" s="164">
        <v>25</v>
      </c>
      <c r="L49" s="166"/>
      <c r="M49" s="164">
        <f ca="1">IF(ISNUMBER(INDIRECT("K" &amp; ROW())/INDIRECT("G" &amp; ROW())),INDIRECT("K" &amp; ROW())/INDIRECT("G" &amp; ROW()), " ")</f>
        <v>8.3333333333333339</v>
      </c>
      <c r="N49" s="146" t="s">
        <v>188</v>
      </c>
    </row>
    <row r="50" spans="1:14" x14ac:dyDescent="0.25">
      <c r="A50" s="144" t="s">
        <v>125</v>
      </c>
      <c r="B50" s="145"/>
      <c r="C50" s="145"/>
      <c r="D50" s="145"/>
      <c r="E50" s="145"/>
      <c r="F50" s="145"/>
      <c r="G50" s="164">
        <v>181</v>
      </c>
      <c r="H50" s="165"/>
      <c r="I50" s="165"/>
      <c r="J50" s="165"/>
      <c r="K50" s="164">
        <v>1704</v>
      </c>
      <c r="L50" s="166"/>
      <c r="M50" s="164">
        <f ca="1">IF(ISNUMBER(INDIRECT("K" &amp; ROW())/INDIRECT("G" &amp; ROW())),INDIRECT("K" &amp; ROW())/INDIRECT("G" &amp; ROW()), " ")</f>
        <v>9.4143646408839778</v>
      </c>
      <c r="N50" s="146" t="s">
        <v>188</v>
      </c>
    </row>
    <row r="51" spans="1:14" ht="30" customHeight="1" x14ac:dyDescent="0.25">
      <c r="A51" s="144" t="s">
        <v>126</v>
      </c>
      <c r="B51" s="145"/>
      <c r="C51" s="145"/>
      <c r="D51" s="145"/>
      <c r="E51" s="145"/>
      <c r="F51" s="145"/>
      <c r="G51" s="164">
        <v>10</v>
      </c>
      <c r="H51" s="165"/>
      <c r="I51" s="165"/>
      <c r="J51" s="165"/>
      <c r="K51" s="164">
        <v>57</v>
      </c>
      <c r="L51" s="166"/>
      <c r="M51" s="164">
        <f ca="1">IF(ISNUMBER(INDIRECT("K" &amp; ROW())/INDIRECT("G" &amp; ROW())),INDIRECT("K" &amp; ROW())/INDIRECT("G" &amp; ROW()), " ")</f>
        <v>5.7</v>
      </c>
      <c r="N51" s="146" t="s">
        <v>188</v>
      </c>
    </row>
    <row r="52" spans="1:14" x14ac:dyDescent="0.25">
      <c r="A52" s="147" t="s">
        <v>127</v>
      </c>
      <c r="B52" s="148"/>
      <c r="C52" s="148"/>
      <c r="D52" s="148"/>
      <c r="E52" s="148"/>
      <c r="F52" s="148"/>
      <c r="G52" s="167">
        <v>191</v>
      </c>
      <c r="H52" s="168"/>
      <c r="I52" s="168"/>
      <c r="J52" s="168"/>
      <c r="K52" s="167">
        <v>1761</v>
      </c>
      <c r="L52" s="169"/>
      <c r="M52" s="167">
        <f ca="1">IF(ISNUMBER(INDIRECT("K" &amp; ROW())/INDIRECT("G" &amp; ROW())),INDIRECT("K" &amp; ROW())/INDIRECT("G" &amp; ROW()), " ")</f>
        <v>9.2198952879581153</v>
      </c>
      <c r="N52" s="149" t="s">
        <v>188</v>
      </c>
    </row>
    <row r="53" spans="1:14" x14ac:dyDescent="0.25">
      <c r="A53" s="48"/>
      <c r="G53" s="67"/>
      <c r="H53" s="68"/>
      <c r="I53" s="68"/>
      <c r="J53" s="68"/>
      <c r="K53" s="67"/>
      <c r="L53" s="69"/>
      <c r="M53" s="67"/>
      <c r="N53" s="48"/>
    </row>
    <row r="54" spans="1:14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70"/>
      <c r="M54" s="29"/>
      <c r="N54" s="29"/>
    </row>
    <row r="55" spans="1:14" x14ac:dyDescent="0.25">
      <c r="A55" s="75" t="s">
        <v>70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70"/>
      <c r="M55" s="29"/>
      <c r="N55" s="29"/>
    </row>
    <row r="56" spans="1:14" x14ac:dyDescent="0.25">
      <c r="A56" s="3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70"/>
      <c r="M56" s="29"/>
      <c r="N56" s="29"/>
    </row>
    <row r="57" spans="1:14" x14ac:dyDescent="0.25">
      <c r="A57" s="75" t="s">
        <v>71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</sheetData>
  <mergeCells count="45">
    <mergeCell ref="A47:F47"/>
    <mergeCell ref="A48:F48"/>
    <mergeCell ref="A49:F49"/>
    <mergeCell ref="A50:F50"/>
    <mergeCell ref="A51:F51"/>
    <mergeCell ref="A52:F52"/>
    <mergeCell ref="A41:F41"/>
    <mergeCell ref="A42:F42"/>
    <mergeCell ref="A43:F43"/>
    <mergeCell ref="A44:F44"/>
    <mergeCell ref="A45:F45"/>
    <mergeCell ref="A46:F46"/>
    <mergeCell ref="A24:N24"/>
    <mergeCell ref="A25:N25"/>
    <mergeCell ref="A29:N29"/>
    <mergeCell ref="A32:N32"/>
    <mergeCell ref="A39:F39"/>
    <mergeCell ref="A40:F4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