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30" i="16"/>
  <c r="M31" i="16"/>
  <c r="M32" i="16"/>
  <c r="M34" i="16"/>
  <c r="M35" i="16"/>
  <c r="M36" i="16"/>
  <c r="M37" i="16"/>
  <c r="M38" i="16"/>
  <c r="M39" i="16"/>
  <c r="M40" i="16"/>
  <c r="M41" i="16"/>
  <c r="M42" i="16"/>
  <c r="M43" i="16"/>
  <c r="M46" i="16"/>
  <c r="M4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8" i="8"/>
  <c r="K67" i="8"/>
  <c r="H68" i="8"/>
  <c r="H67" i="8"/>
  <c r="J14" i="16"/>
  <c r="G14" i="16"/>
  <c r="K30" i="8"/>
  <c r="H30" i="8"/>
  <c r="A18" i="16"/>
  <c r="B34" i="8"/>
  <c r="M49" i="16"/>
  <c r="M53" i="16"/>
  <c r="M57" i="16"/>
  <c r="M50" i="16"/>
  <c r="M54" i="16"/>
  <c r="M58" i="16"/>
  <c r="M51" i="16"/>
  <c r="M55" i="16"/>
  <c r="M59" i="16"/>
  <c r="M48" i="16"/>
  <c r="M52" i="16"/>
  <c r="M56" i="16"/>
  <c r="M6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<sst xmlns="http://schemas.openxmlformats.org/spreadsheetml/2006/main" count="327" uniqueCount="223">
  <si>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</si>
  <si>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</si>
  <si>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</si>
  <si>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</si>
  <si>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</si>
  <si>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</si>
  <si>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</si>
  <si>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</si>
  <si>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</si>
  <si>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</si>
  <si>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</si>
  <si>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</si>
  <si>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</si>
  <si>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</si>
  <si>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</si>
  <si>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</si>
  <si>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</si>
  <si>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</si>
  <si>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</si>
  <si>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</si>
  <si>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</si>
  <si>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</si>
  <si>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</si>
  <si>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</si>
  <si>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</si>
  <si>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</si>
  <si>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</si>
  <si>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</si>
  <si>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</si>
  <si>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</si>
  <si>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</si>
  <si>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</si>
  <si>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</si>
  <si>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</si>
  <si>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</si>
  <si>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</si>
  <si>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</si>
  <si>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</si>
  <si>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</si>
  <si>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</si>
  <si>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</si>
  <si>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</si>
  <si>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</si>
  <si>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</si>
  <si>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</si>
  <si>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</si>
  <si>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</si>
  <si>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</si>
  <si>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</si>
  <si>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</si>
  <si>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</si>
  <si>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</si>
  <si>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</si>
  <si>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</si>
  <si>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</si>
  <si>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</si>
  <si>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</si>
  <si>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</si>
  <si>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</si>
  <si>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</si>
  <si>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</si>
  <si>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</si>
  <si>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</si>
  <si>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</si>
  <si>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</si>
  <si>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17.03.2016</t>
  </si>
  <si>
    <t>01.10.2015</t>
  </si>
  <si>
    <t>31.10.2015</t>
  </si>
  <si>
    <t>О ПРИЕМКЕ ВЫПОЛНЕННЫХ РАБОТ за Октябрь 2015</t>
  </si>
  <si>
    <t>на Пушкина 2а</t>
  </si>
  <si>
    <t>Сдал:  _________________ //</t>
  </si>
  <si>
    <t>Принял:  _________________ //</t>
  </si>
  <si>
    <t>Раздел 3. ИЮНЬ</t>
  </si>
  <si>
    <t>Ремонт мягкой кровли</t>
  </si>
  <si>
    <t>ТЕРр58-7-7
Смена существующих рулонных кровель на покрытия из наплавляемых материалов: в один слой
100 м2 покрытия
НР 71%=83%*0.85 от ФОТ
СП 52%=65%*0.8 от ФОТ</t>
  </si>
  <si>
    <t>1,455
71
52</t>
  </si>
  <si>
    <t>533,01
_____
2719,35</t>
  </si>
  <si>
    <t>30,09
_____
2,1</t>
  </si>
  <si>
    <t>4776
647
506</t>
  </si>
  <si>
    <t>776
_____
3956</t>
  </si>
  <si>
    <t>44
_____
3</t>
  </si>
  <si>
    <t>26583
6633
4858</t>
  </si>
  <si>
    <t>9305
_____
17093</t>
  </si>
  <si>
    <t>Р</t>
  </si>
  <si>
    <t>185
_____
37</t>
  </si>
  <si>
    <t>ТСЦ-101-3336
Бикрост ХПП-3,0
м2</t>
  </si>
  <si>
    <t>195
71
52</t>
  </si>
  <si>
    <t xml:space="preserve">
_____
18,2</t>
  </si>
  <si>
    <t xml:space="preserve">
_____
3549</t>
  </si>
  <si>
    <t xml:space="preserve">
_____
10275</t>
  </si>
  <si>
    <t>М</t>
  </si>
  <si>
    <t>кв.14,27,28,29</t>
  </si>
  <si>
    <t>0,13
71
52</t>
  </si>
  <si>
    <t>427
57
45</t>
  </si>
  <si>
    <t>69
_____
354</t>
  </si>
  <si>
    <t>2375
592
434</t>
  </si>
  <si>
    <t>831
_____
1527</t>
  </si>
  <si>
    <t>17
_____
3</t>
  </si>
  <si>
    <t>17,42
71
52</t>
  </si>
  <si>
    <t xml:space="preserve">
_____
317</t>
  </si>
  <si>
    <t xml:space="preserve">
_____
918</t>
  </si>
  <si>
    <t>Раздел 5. НОЯБРЬ</t>
  </si>
  <si>
    <t>кв.17</t>
  </si>
  <si>
    <t>ТЕРр65-10-1
Очистка канализационной сети: внутренней
100 м трубопровода
НР 88%=103%*0.85 от ФОТ
СП 48%=60%*0.8 от ФОТ</t>
  </si>
  <si>
    <t>0,06
88
48</t>
  </si>
  <si>
    <t>332,63
_____
174,41</t>
  </si>
  <si>
    <t>30
21
12</t>
  </si>
  <si>
    <t>20
_____
10</t>
  </si>
  <si>
    <t>285
211
115</t>
  </si>
  <si>
    <t>240
_____
45</t>
  </si>
  <si>
    <t>Раздел 6. ДЕКАБРЬ</t>
  </si>
  <si>
    <t>подвал.кв.16</t>
  </si>
  <si>
    <t>0,08
88
48</t>
  </si>
  <si>
    <t>41
28
16</t>
  </si>
  <si>
    <t>27
_____
14</t>
  </si>
  <si>
    <t>379
282
154</t>
  </si>
  <si>
    <t>320
_____
59</t>
  </si>
  <si>
    <t>Итого прямые затраты по акту</t>
  </si>
  <si>
    <t>892
_____
8200</t>
  </si>
  <si>
    <t>48
_____
3</t>
  </si>
  <si>
    <t>10696
_____
29917</t>
  </si>
  <si>
    <t>202
_____
40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</si>
  <si>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</si>
  <si>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</si>
  <si>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</si>
  <si>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</si>
  <si>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</si>
  <si>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</si>
  <si>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</si>
  <si>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</si>
  <si>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</si>
  <si>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</si>
  <si>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</si>
  <si>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</si>
  <si>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</si>
  <si>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</si>
  <si>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</si>
  <si>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</si>
  <si>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</si>
  <si>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</si>
  <si>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</si>
  <si>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</si>
  <si>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1-3-5</t>
  </si>
  <si>
    <t>Затраты труда рабочих (ср 3,5)</t>
  </si>
  <si>
    <t xml:space="preserve">11,47
</t>
  </si>
  <si>
    <t xml:space="preserve">137,62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</si>
  <si>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</si>
  <si>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</si>
  <si>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</si>
  <si>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</si>
  <si>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</si>
  <si>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</si>
  <si>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</si>
  <si>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</si>
  <si>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Горелки газопламенные</t>
  </si>
  <si>
    <t xml:space="preserve">3,35
</t>
  </si>
  <si>
    <t xml:space="preserve">10
</t>
  </si>
  <si>
    <t>МТРиЭ ЧО, Пост. № 52/1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</si>
  <si>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</si>
  <si>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</si>
  <si>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</si>
  <si>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</si>
  <si>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101-0595</t>
  </si>
  <si>
    <t>Мастика битумно-латексная кровельная</t>
  </si>
  <si>
    <t xml:space="preserve">т
</t>
  </si>
  <si>
    <t xml:space="preserve">3810
</t>
  </si>
  <si>
    <t xml:space="preserve">14938,36
</t>
  </si>
  <si>
    <t>МТРиЭ ЧО, Пост.от 05.11.2015 г. №52/1, п.374</t>
  </si>
  <si>
    <t>101-0782</t>
  </si>
  <si>
    <t>Поковки из квадратных заготовок, масса: 1,8 кг</t>
  </si>
  <si>
    <t xml:space="preserve">10190
</t>
  </si>
  <si>
    <t xml:space="preserve">71294,29
</t>
  </si>
  <si>
    <t>МТРиЭ ЧО, Пост.от 05.11.2015 г. №52/1, п.117</t>
  </si>
  <si>
    <t>101-1703</t>
  </si>
  <si>
    <t>Прокладки резиновые (пластина техническая прессованная)</t>
  </si>
  <si>
    <t xml:space="preserve">кг
</t>
  </si>
  <si>
    <t xml:space="preserve">22,8
</t>
  </si>
  <si>
    <t xml:space="preserve">123,75
</t>
  </si>
  <si>
    <t>Среднее (11.06.409,11.06.413,11.06.412,11.06.410,11.06.420)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</si>
  <si>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</si>
  <si>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</si>
  <si>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</si>
  <si>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</si>
  <si>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</si>
  <si>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</si>
  <si>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</si>
  <si>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</si>
  <si>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</si>
  <si>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</si>
  <si>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</si>
  <si>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</si>
  <si>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</si>
  <si>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</si>
  <si>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</si>
  <si>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</si>
  <si>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</si>
  <si>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</si>
  <si>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</si>
  <si>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</si>
  <si>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402-0004</t>
  </si>
  <si>
    <t>Раствор готовый кладочный цементный марки: 100</t>
  </si>
  <si>
    <t xml:space="preserve">м3
</t>
  </si>
  <si>
    <t xml:space="preserve">699
</t>
  </si>
  <si>
    <t xml:space="preserve">3181,55
</t>
  </si>
  <si>
    <t>МТРиЭ ЧО, Пост.от 05.11.2015 г. №52/1, п.073</t>
  </si>
  <si>
    <t>411-0001</t>
  </si>
  <si>
    <t>Вода</t>
  </si>
  <si>
    <t xml:space="preserve">3,11
</t>
  </si>
  <si>
    <t xml:space="preserve">24,12
</t>
  </si>
  <si>
    <t>Среднее (26.01.015, 26.01.017)</t>
  </si>
  <si>
    <t>ТСЦ-101-3336</t>
  </si>
  <si>
    <t>Бикрост ХПП-3,0</t>
  </si>
  <si>
    <t xml:space="preserve">м2
</t>
  </si>
  <si>
    <t xml:space="preserve">18,2
</t>
  </si>
  <si>
    <t xml:space="preserve">52,69
</t>
  </si>
  <si>
    <t>11.01.044</t>
  </si>
  <si>
    <t xml:space="preserve">          Неучтенные ресурсы</t>
  </si>
  <si>
    <t>101-9121</t>
  </si>
  <si>
    <t>Материалы рулонные кровельные для: верхнего слоя</t>
  </si>
  <si>
    <t>509-9900</t>
  </si>
  <si>
    <t>Строительный мусор</t>
  </si>
  <si>
    <t xml:space="preserve"> </t>
  </si>
  <si>
    <t>4 кв.2015г.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</si>
</sst>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6"/>
  <sheetViews>
    <sheetView showGridLines="0" tabSelected="1" workbookViewId="0">
      <selection activeCell="A61" sqref="A61:IV6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54</v>
      </c>
      <c r="D13" s="21"/>
      <c r="E13" s="15"/>
      <c r="F13" s="15"/>
      <c r="G13" s="15"/>
      <c r="H13" s="16"/>
      <c r="I13" s="16"/>
      <c r="J13" s="15"/>
      <c r="K13" s="18" t="s">
        <v>55</v>
      </c>
      <c r="L13" s="20" t="s">
        <v>56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57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78.16</v>
      </c>
      <c r="X14" s="27">
        <v>78.16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58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0.24</v>
      </c>
      <c r="X15" s="27">
        <v>0.24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11993.91/1000</f>
        <v>11.99391</v>
      </c>
      <c r="I27" s="85"/>
      <c r="J27" s="35" t="s">
        <v>5</v>
      </c>
      <c r="K27" s="86">
        <f>59896.2/1000</f>
        <v>59.8962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7.8399999999999997E-2</v>
      </c>
      <c r="I30" s="85"/>
      <c r="J30" s="35" t="s">
        <v>7</v>
      </c>
      <c r="K30" s="86">
        <f>(X14+X15)/1000</f>
        <v>7.8399999999999997E-2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895</v>
      </c>
      <c r="Z30" s="71">
        <v>752</v>
      </c>
      <c r="AA30" s="71">
        <v>579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895/1000</f>
        <v>0.89500000000000002</v>
      </c>
      <c r="I31" s="85"/>
      <c r="J31" s="35" t="s">
        <v>5</v>
      </c>
      <c r="K31" s="86">
        <f>10736/1000</f>
        <v>10.736000000000001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10736</v>
      </c>
      <c r="Z31" s="72">
        <v>7718</v>
      </c>
      <c r="AA31" s="72">
        <v>5561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 t="s">
        <v>222</v>
      </c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59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60</v>
      </c>
      <c r="B37" s="96" t="s">
        <v>61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79.8" x14ac:dyDescent="0.25">
      <c r="A42" s="132">
        <v>1</v>
      </c>
      <c r="B42" s="133">
        <v>11</v>
      </c>
      <c r="C42" s="134" t="s">
        <v>74</v>
      </c>
      <c r="D42" s="135" t="s">
        <v>75</v>
      </c>
      <c r="E42" s="136">
        <v>3282.45</v>
      </c>
      <c r="F42" s="137" t="s">
        <v>76</v>
      </c>
      <c r="G42" s="136" t="s">
        <v>77</v>
      </c>
      <c r="H42" s="136" t="s">
        <v>78</v>
      </c>
      <c r="I42" s="136" t="s">
        <v>79</v>
      </c>
      <c r="J42" s="136" t="s">
        <v>80</v>
      </c>
      <c r="K42" s="136" t="s">
        <v>81</v>
      </c>
      <c r="L42" s="137" t="s">
        <v>82</v>
      </c>
      <c r="M42" s="137"/>
      <c r="N42" s="137" t="s">
        <v>83</v>
      </c>
      <c r="O42" s="137"/>
      <c r="P42" s="137"/>
      <c r="Q42" s="137"/>
      <c r="R42" s="137"/>
      <c r="S42" s="137"/>
      <c r="T42" s="137"/>
      <c r="U42" s="137"/>
      <c r="V42" s="137" t="s">
        <v>84</v>
      </c>
    </row>
    <row r="43" spans="1:22" ht="34.200000000000003" x14ac:dyDescent="0.25">
      <c r="A43" s="132">
        <v>2</v>
      </c>
      <c r="B43" s="133">
        <v>12</v>
      </c>
      <c r="C43" s="134" t="s">
        <v>85</v>
      </c>
      <c r="D43" s="135" t="s">
        <v>86</v>
      </c>
      <c r="E43" s="136">
        <v>18.2</v>
      </c>
      <c r="F43" s="137" t="s">
        <v>87</v>
      </c>
      <c r="G43" s="136"/>
      <c r="H43" s="136">
        <v>3549</v>
      </c>
      <c r="I43" s="136" t="s">
        <v>88</v>
      </c>
      <c r="J43" s="136"/>
      <c r="K43" s="136">
        <v>10275</v>
      </c>
      <c r="L43" s="137" t="s">
        <v>89</v>
      </c>
      <c r="M43" s="137"/>
      <c r="N43" s="137" t="s">
        <v>90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91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79.8" x14ac:dyDescent="0.25">
      <c r="A45" s="132">
        <v>3</v>
      </c>
      <c r="B45" s="133">
        <v>13</v>
      </c>
      <c r="C45" s="134" t="s">
        <v>74</v>
      </c>
      <c r="D45" s="135" t="s">
        <v>92</v>
      </c>
      <c r="E45" s="136">
        <v>3282.45</v>
      </c>
      <c r="F45" s="137" t="s">
        <v>76</v>
      </c>
      <c r="G45" s="136" t="s">
        <v>77</v>
      </c>
      <c r="H45" s="136" t="s">
        <v>93</v>
      </c>
      <c r="I45" s="136" t="s">
        <v>94</v>
      </c>
      <c r="J45" s="136">
        <v>4</v>
      </c>
      <c r="K45" s="136" t="s">
        <v>95</v>
      </c>
      <c r="L45" s="137" t="s">
        <v>96</v>
      </c>
      <c r="M45" s="137"/>
      <c r="N45" s="137" t="s">
        <v>83</v>
      </c>
      <c r="O45" s="137"/>
      <c r="P45" s="137"/>
      <c r="Q45" s="137"/>
      <c r="R45" s="137"/>
      <c r="S45" s="137"/>
      <c r="T45" s="137"/>
      <c r="U45" s="137"/>
      <c r="V45" s="137" t="s">
        <v>97</v>
      </c>
    </row>
    <row r="46" spans="1:22" ht="34.200000000000003" x14ac:dyDescent="0.25">
      <c r="A46" s="138">
        <v>4</v>
      </c>
      <c r="B46" s="139">
        <v>14</v>
      </c>
      <c r="C46" s="140" t="s">
        <v>85</v>
      </c>
      <c r="D46" s="141" t="s">
        <v>98</v>
      </c>
      <c r="E46" s="142">
        <v>18.2</v>
      </c>
      <c r="F46" s="143" t="s">
        <v>87</v>
      </c>
      <c r="G46" s="142"/>
      <c r="H46" s="142">
        <v>317</v>
      </c>
      <c r="I46" s="142" t="s">
        <v>99</v>
      </c>
      <c r="J46" s="142"/>
      <c r="K46" s="142">
        <v>918</v>
      </c>
      <c r="L46" s="143" t="s">
        <v>100</v>
      </c>
      <c r="M46" s="143"/>
      <c r="N46" s="143" t="s">
        <v>90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101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102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8">
        <v>5</v>
      </c>
      <c r="B49" s="139">
        <v>17</v>
      </c>
      <c r="C49" s="140" t="s">
        <v>103</v>
      </c>
      <c r="D49" s="141" t="s">
        <v>104</v>
      </c>
      <c r="E49" s="142">
        <v>508.07</v>
      </c>
      <c r="F49" s="143" t="s">
        <v>105</v>
      </c>
      <c r="G49" s="142">
        <v>1.03</v>
      </c>
      <c r="H49" s="142" t="s">
        <v>106</v>
      </c>
      <c r="I49" s="142" t="s">
        <v>107</v>
      </c>
      <c r="J49" s="142"/>
      <c r="K49" s="142" t="s">
        <v>108</v>
      </c>
      <c r="L49" s="143" t="s">
        <v>109</v>
      </c>
      <c r="M49" s="143"/>
      <c r="N49" s="143" t="s">
        <v>83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110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111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57" x14ac:dyDescent="0.25">
      <c r="A52" s="138">
        <v>6</v>
      </c>
      <c r="B52" s="139">
        <v>18</v>
      </c>
      <c r="C52" s="140" t="s">
        <v>103</v>
      </c>
      <c r="D52" s="141" t="s">
        <v>112</v>
      </c>
      <c r="E52" s="142">
        <v>508.07</v>
      </c>
      <c r="F52" s="143" t="s">
        <v>105</v>
      </c>
      <c r="G52" s="142">
        <v>1.03</v>
      </c>
      <c r="H52" s="142" t="s">
        <v>113</v>
      </c>
      <c r="I52" s="142" t="s">
        <v>114</v>
      </c>
      <c r="J52" s="142"/>
      <c r="K52" s="142" t="s">
        <v>115</v>
      </c>
      <c r="L52" s="143" t="s">
        <v>116</v>
      </c>
      <c r="M52" s="143"/>
      <c r="N52" s="143" t="s">
        <v>83</v>
      </c>
      <c r="O52" s="143"/>
      <c r="P52" s="143"/>
      <c r="Q52" s="143"/>
      <c r="R52" s="143"/>
      <c r="S52" s="143"/>
      <c r="T52" s="143"/>
      <c r="U52" s="143"/>
      <c r="V52" s="143"/>
    </row>
    <row r="53" spans="1:22" ht="34.200000000000003" x14ac:dyDescent="0.25">
      <c r="A53" s="144" t="s">
        <v>117</v>
      </c>
      <c r="B53" s="145"/>
      <c r="C53" s="145"/>
      <c r="D53" s="145"/>
      <c r="E53" s="145"/>
      <c r="F53" s="145"/>
      <c r="G53" s="145"/>
      <c r="H53" s="146">
        <v>9140</v>
      </c>
      <c r="I53" s="146" t="s">
        <v>118</v>
      </c>
      <c r="J53" s="146" t="s">
        <v>119</v>
      </c>
      <c r="K53" s="146">
        <v>40815</v>
      </c>
      <c r="L53" s="146" t="s">
        <v>120</v>
      </c>
      <c r="M53" s="146"/>
      <c r="N53" s="146"/>
      <c r="O53" s="146"/>
      <c r="P53" s="146"/>
      <c r="Q53" s="146"/>
      <c r="R53" s="146"/>
      <c r="S53" s="146"/>
      <c r="T53" s="146"/>
      <c r="U53" s="146"/>
      <c r="V53" s="146" t="s">
        <v>121</v>
      </c>
    </row>
    <row r="54" spans="1:22" x14ac:dyDescent="0.25">
      <c r="A54" s="144" t="s">
        <v>122</v>
      </c>
      <c r="B54" s="145"/>
      <c r="C54" s="145"/>
      <c r="D54" s="145"/>
      <c r="E54" s="145"/>
      <c r="F54" s="145"/>
      <c r="G54" s="145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</row>
    <row r="55" spans="1:22" x14ac:dyDescent="0.25">
      <c r="A55" s="144" t="s">
        <v>123</v>
      </c>
      <c r="B55" s="145"/>
      <c r="C55" s="145"/>
      <c r="D55" s="145"/>
      <c r="E55" s="145"/>
      <c r="F55" s="145"/>
      <c r="G55" s="145"/>
      <c r="H55" s="146">
        <v>895</v>
      </c>
      <c r="I55" s="146"/>
      <c r="J55" s="146"/>
      <c r="K55" s="146">
        <v>10736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x14ac:dyDescent="0.25">
      <c r="A56" s="144" t="s">
        <v>124</v>
      </c>
      <c r="B56" s="145"/>
      <c r="C56" s="145"/>
      <c r="D56" s="145"/>
      <c r="E56" s="145"/>
      <c r="F56" s="145"/>
      <c r="G56" s="145"/>
      <c r="H56" s="146">
        <v>8200</v>
      </c>
      <c r="I56" s="146"/>
      <c r="J56" s="146"/>
      <c r="K56" s="146">
        <v>29917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125</v>
      </c>
      <c r="B57" s="145"/>
      <c r="C57" s="145"/>
      <c r="D57" s="145"/>
      <c r="E57" s="145"/>
      <c r="F57" s="145"/>
      <c r="G57" s="145"/>
      <c r="H57" s="146">
        <v>48</v>
      </c>
      <c r="I57" s="146"/>
      <c r="J57" s="146"/>
      <c r="K57" s="146">
        <v>202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7" t="s">
        <v>126</v>
      </c>
      <c r="B58" s="148"/>
      <c r="C58" s="148"/>
      <c r="D58" s="148"/>
      <c r="E58" s="148"/>
      <c r="F58" s="148"/>
      <c r="G58" s="148"/>
      <c r="H58" s="149">
        <v>752</v>
      </c>
      <c r="I58" s="149"/>
      <c r="J58" s="149"/>
      <c r="K58" s="149">
        <v>7718</v>
      </c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</row>
    <row r="59" spans="1:22" x14ac:dyDescent="0.25">
      <c r="A59" s="147" t="s">
        <v>127</v>
      </c>
      <c r="B59" s="148"/>
      <c r="C59" s="148"/>
      <c r="D59" s="148"/>
      <c r="E59" s="148"/>
      <c r="F59" s="148"/>
      <c r="G59" s="148"/>
      <c r="H59" s="149">
        <v>579</v>
      </c>
      <c r="I59" s="149"/>
      <c r="J59" s="149"/>
      <c r="K59" s="149">
        <v>5561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147" t="s">
        <v>128</v>
      </c>
      <c r="B60" s="148"/>
      <c r="C60" s="148"/>
      <c r="D60" s="148"/>
      <c r="E60" s="148"/>
      <c r="F60" s="148"/>
      <c r="G60" s="148"/>
      <c r="H60" s="149"/>
      <c r="I60" s="149"/>
      <c r="J60" s="149"/>
      <c r="K60" s="149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hidden="1" x14ac:dyDescent="0.25">
      <c r="A61" s="144" t="s">
        <v>129</v>
      </c>
      <c r="B61" s="145"/>
      <c r="C61" s="145"/>
      <c r="D61" s="145"/>
      <c r="E61" s="145"/>
      <c r="F61" s="145"/>
      <c r="G61" s="145"/>
      <c r="H61" s="146">
        <v>10324</v>
      </c>
      <c r="I61" s="146"/>
      <c r="J61" s="146"/>
      <c r="K61" s="146">
        <v>52668</v>
      </c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</row>
    <row r="62" spans="1:22" ht="30" hidden="1" customHeight="1" x14ac:dyDescent="0.25">
      <c r="A62" s="144" t="s">
        <v>130</v>
      </c>
      <c r="B62" s="145"/>
      <c r="C62" s="145"/>
      <c r="D62" s="145"/>
      <c r="E62" s="145"/>
      <c r="F62" s="145"/>
      <c r="G62" s="145"/>
      <c r="H62" s="146">
        <v>147</v>
      </c>
      <c r="I62" s="146"/>
      <c r="J62" s="146"/>
      <c r="K62" s="146">
        <v>1426</v>
      </c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</row>
    <row r="63" spans="1:22" x14ac:dyDescent="0.25">
      <c r="A63" s="144" t="s">
        <v>131</v>
      </c>
      <c r="B63" s="145"/>
      <c r="C63" s="145"/>
      <c r="D63" s="145"/>
      <c r="E63" s="145"/>
      <c r="F63" s="145"/>
      <c r="G63" s="145"/>
      <c r="H63" s="146">
        <v>10471</v>
      </c>
      <c r="I63" s="146"/>
      <c r="J63" s="146"/>
      <c r="K63" s="146">
        <v>54094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11.4" customHeight="1" x14ac:dyDescent="0.25">
      <c r="A64" s="144" t="s">
        <v>132</v>
      </c>
      <c r="B64" s="145"/>
      <c r="C64" s="145"/>
      <c r="D64" s="145"/>
      <c r="E64" s="145"/>
      <c r="F64" s="145"/>
      <c r="G64" s="145"/>
      <c r="H64" s="146">
        <v>1522.91</v>
      </c>
      <c r="I64" s="146"/>
      <c r="J64" s="146"/>
      <c r="K64" s="146">
        <v>5802.2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7" t="s">
        <v>133</v>
      </c>
      <c r="B65" s="148"/>
      <c r="C65" s="148"/>
      <c r="D65" s="148"/>
      <c r="E65" s="148"/>
      <c r="F65" s="148"/>
      <c r="G65" s="148"/>
      <c r="H65" s="149">
        <v>11993.91</v>
      </c>
      <c r="I65" s="149"/>
      <c r="J65" s="149"/>
      <c r="K65" s="149">
        <v>59896.2</v>
      </c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</row>
    <row r="66" spans="1:22" x14ac:dyDescent="0.25">
      <c r="A66" s="50"/>
      <c r="B66" s="3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</row>
    <row r="67" spans="1:22" x14ac:dyDescent="0.25">
      <c r="A67" s="50"/>
      <c r="B67" s="39"/>
      <c r="C67" s="73" t="s">
        <v>62</v>
      </c>
      <c r="D67" s="48"/>
      <c r="E67" s="48"/>
      <c r="F67" s="48"/>
      <c r="G67" s="48"/>
      <c r="H67" s="74">
        <f>IF(ISBLANK(Y30),"",ROUND(Z30/Y30,2)*100)</f>
        <v>84</v>
      </c>
      <c r="I67" s="48"/>
      <c r="J67" s="48"/>
      <c r="K67" s="74">
        <f>IF(ISBLANK(Y31),"",ROUND(Z31/Y31,2)*100)</f>
        <v>72</v>
      </c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</row>
    <row r="68" spans="1:22" x14ac:dyDescent="0.25">
      <c r="A68" s="50"/>
      <c r="B68" s="39"/>
      <c r="C68" s="73" t="s">
        <v>63</v>
      </c>
      <c r="D68" s="48"/>
      <c r="E68" s="48"/>
      <c r="F68" s="48"/>
      <c r="G68" s="48"/>
      <c r="H68" s="45">
        <f>IF(ISBLANK(Y30),"",ROUND(AA30/Y30,2)*100)</f>
        <v>65</v>
      </c>
      <c r="I68" s="48"/>
      <c r="J68" s="48"/>
      <c r="K68" s="45">
        <f>IF(ISBLANK(Y31),"",ROUND(AA31/Y31,2)*100)</f>
        <v>52</v>
      </c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28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</row>
    <row r="70" spans="1:22" x14ac:dyDescent="0.25">
      <c r="B70" s="75" t="s">
        <v>70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</row>
    <row r="71" spans="1:22" x14ac:dyDescent="0.25">
      <c r="B71" s="3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71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46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</row>
    <row r="75" spans="1:22" x14ac:dyDescent="0.25">
      <c r="C75" s="49"/>
      <c r="D75" s="49"/>
      <c r="E75" s="49"/>
      <c r="F75" s="49"/>
      <c r="G75" s="49"/>
    </row>
    <row r="76" spans="1:22" x14ac:dyDescent="0.25">
      <c r="C76" s="49"/>
      <c r="D76" s="49"/>
      <c r="E76" s="49"/>
      <c r="F76" s="49"/>
      <c r="G76" s="4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</sheetData>
  <mergeCells count="52">
    <mergeCell ref="A64:G64"/>
    <mergeCell ref="A65:G65"/>
    <mergeCell ref="A58:G58"/>
    <mergeCell ref="A59:G59"/>
    <mergeCell ref="A60:G60"/>
    <mergeCell ref="A61:G61"/>
    <mergeCell ref="A62:G62"/>
    <mergeCell ref="A63:G63"/>
    <mergeCell ref="A51:V51"/>
    <mergeCell ref="A53:G53"/>
    <mergeCell ref="A54:G54"/>
    <mergeCell ref="A55:G55"/>
    <mergeCell ref="A56:G56"/>
    <mergeCell ref="A57:G57"/>
    <mergeCell ref="A40:V40"/>
    <mergeCell ref="A41:V41"/>
    <mergeCell ref="A44:V44"/>
    <mergeCell ref="A47:V47"/>
    <mergeCell ref="A48:V48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134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11993.91/1000</f>
        <v>11.99391</v>
      </c>
      <c r="H11" s="85"/>
      <c r="I11" s="55" t="s">
        <v>5</v>
      </c>
      <c r="J11" s="86">
        <f>59896.2/1000</f>
        <v>59.8962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7.8399999999999997E-2</v>
      </c>
      <c r="H14" s="85"/>
      <c r="I14" s="55" t="s">
        <v>7</v>
      </c>
      <c r="J14" s="86">
        <f>(P14+P15)/1000</f>
        <v>7.8399999999999997E-2</v>
      </c>
      <c r="K14" s="87"/>
      <c r="L14" s="58">
        <v>1158</v>
      </c>
      <c r="M14" s="35" t="s">
        <v>7</v>
      </c>
      <c r="N14" s="57"/>
      <c r="O14" s="26">
        <v>78.16</v>
      </c>
      <c r="P14" s="27">
        <v>78.16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895/1000</f>
        <v>0.89500000000000002</v>
      </c>
      <c r="H15" s="117"/>
      <c r="I15" s="55" t="s">
        <v>5</v>
      </c>
      <c r="J15" s="86">
        <f>10736/1000</f>
        <v>10.736000000000001</v>
      </c>
      <c r="K15" s="87"/>
      <c r="L15" s="59">
        <v>13888</v>
      </c>
      <c r="M15" s="35" t="s">
        <v>5</v>
      </c>
      <c r="N15" s="57"/>
      <c r="O15" s="26">
        <v>0.24</v>
      </c>
      <c r="P15" s="27">
        <v>0.24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4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58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135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136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137</v>
      </c>
      <c r="C26" s="134" t="s">
        <v>138</v>
      </c>
      <c r="D26" s="154" t="s">
        <v>139</v>
      </c>
      <c r="E26" s="155">
        <v>4.51</v>
      </c>
      <c r="F26" s="136" t="s">
        <v>140</v>
      </c>
      <c r="G26" s="136">
        <v>46.59</v>
      </c>
      <c r="H26" s="156"/>
      <c r="I26" s="156"/>
      <c r="J26" s="136" t="s">
        <v>141</v>
      </c>
      <c r="K26" s="136">
        <v>559.47</v>
      </c>
      <c r="L26" s="157"/>
      <c r="M26" s="156">
        <f>IF(ISNUMBER(K26/G26),IF(NOT(K26/G26=0),K26/G26, " "), " ")</f>
        <v>12.008370895041855</v>
      </c>
      <c r="N26" s="154"/>
    </row>
    <row r="27" spans="1:23" s="29" customFormat="1" ht="22.8" x14ac:dyDescent="0.25">
      <c r="A27" s="152">
        <v>2</v>
      </c>
      <c r="B27" s="153" t="s">
        <v>142</v>
      </c>
      <c r="C27" s="134" t="s">
        <v>143</v>
      </c>
      <c r="D27" s="154" t="s">
        <v>139</v>
      </c>
      <c r="E27" s="155">
        <v>73.650000000000006</v>
      </c>
      <c r="F27" s="136" t="s">
        <v>144</v>
      </c>
      <c r="G27" s="136">
        <v>844.77</v>
      </c>
      <c r="H27" s="156"/>
      <c r="I27" s="156"/>
      <c r="J27" s="136" t="s">
        <v>145</v>
      </c>
      <c r="K27" s="136">
        <v>10135.709999999999</v>
      </c>
      <c r="L27" s="157"/>
      <c r="M27" s="156">
        <f>IF(ISNUMBER(K27/G27),IF(NOT(K27/G27=0),K27/G27, " "), " ")</f>
        <v>11.998188856138356</v>
      </c>
      <c r="N27" s="154"/>
    </row>
    <row r="28" spans="1:23" s="29" customFormat="1" ht="22.8" x14ac:dyDescent="0.25">
      <c r="A28" s="152">
        <v>3</v>
      </c>
      <c r="B28" s="153">
        <v>2</v>
      </c>
      <c r="C28" s="134" t="s">
        <v>146</v>
      </c>
      <c r="D28" s="154" t="s">
        <v>139</v>
      </c>
      <c r="E28" s="155">
        <v>0.24</v>
      </c>
      <c r="F28" s="136" t="s">
        <v>147</v>
      </c>
      <c r="G28" s="136"/>
      <c r="H28" s="156"/>
      <c r="I28" s="156"/>
      <c r="J28" s="136" t="s">
        <v>147</v>
      </c>
      <c r="K28" s="136"/>
      <c r="L28" s="157"/>
      <c r="M28" s="156" t="str">
        <f>IF(ISNUMBER(K28/G28),IF(NOT(K28/G28=0),K28/G28, " "), " ")</f>
        <v xml:space="preserve"> </v>
      </c>
      <c r="N28" s="154"/>
    </row>
    <row r="29" spans="1:23" s="29" customFormat="1" ht="19.350000000000001" customHeight="1" x14ac:dyDescent="0.25">
      <c r="A29" s="128" t="s">
        <v>148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  <row r="30" spans="1:23" ht="22.8" x14ac:dyDescent="0.25">
      <c r="A30" s="152">
        <v>4</v>
      </c>
      <c r="B30" s="153">
        <v>30954</v>
      </c>
      <c r="C30" s="134" t="s">
        <v>149</v>
      </c>
      <c r="D30" s="154" t="s">
        <v>150</v>
      </c>
      <c r="E30" s="155">
        <v>0.24</v>
      </c>
      <c r="F30" s="136" t="s">
        <v>151</v>
      </c>
      <c r="G30" s="136">
        <v>8.09</v>
      </c>
      <c r="H30" s="156"/>
      <c r="I30" s="156"/>
      <c r="J30" s="136" t="s">
        <v>152</v>
      </c>
      <c r="K30" s="136">
        <v>39.119999999999997</v>
      </c>
      <c r="L30" s="157"/>
      <c r="M30" s="156">
        <f>IF(ISNUMBER(K30/G30),IF(NOT(K30/G30=0),K30/G30, " "), " ")</f>
        <v>4.8355995055624224</v>
      </c>
      <c r="N30" s="154" t="s">
        <v>153</v>
      </c>
    </row>
    <row r="31" spans="1:23" ht="22.8" x14ac:dyDescent="0.25">
      <c r="A31" s="152">
        <v>5</v>
      </c>
      <c r="B31" s="153">
        <v>150401</v>
      </c>
      <c r="C31" s="134" t="s">
        <v>154</v>
      </c>
      <c r="D31" s="154" t="s">
        <v>150</v>
      </c>
      <c r="E31" s="155">
        <v>6.96</v>
      </c>
      <c r="F31" s="136" t="s">
        <v>155</v>
      </c>
      <c r="G31" s="136">
        <v>23.32</v>
      </c>
      <c r="H31" s="156"/>
      <c r="I31" s="156"/>
      <c r="J31" s="136" t="s">
        <v>156</v>
      </c>
      <c r="K31" s="136">
        <v>69.599999999999994</v>
      </c>
      <c r="L31" s="157"/>
      <c r="M31" s="156">
        <f>IF(ISNUMBER(K31/G31),IF(NOT(K31/G31=0),K31/G31, " "), " ")</f>
        <v>2.9845626072041163</v>
      </c>
      <c r="N31" s="154" t="s">
        <v>157</v>
      </c>
    </row>
    <row r="32" spans="1:23" ht="22.8" x14ac:dyDescent="0.25">
      <c r="A32" s="152">
        <v>6</v>
      </c>
      <c r="B32" s="153">
        <v>400001</v>
      </c>
      <c r="C32" s="134" t="s">
        <v>158</v>
      </c>
      <c r="D32" s="154" t="s">
        <v>150</v>
      </c>
      <c r="E32" s="155">
        <v>0.16</v>
      </c>
      <c r="F32" s="136" t="s">
        <v>159</v>
      </c>
      <c r="G32" s="136">
        <v>16.510000000000002</v>
      </c>
      <c r="H32" s="156"/>
      <c r="I32" s="156"/>
      <c r="J32" s="136" t="s">
        <v>160</v>
      </c>
      <c r="K32" s="136">
        <v>93.92</v>
      </c>
      <c r="L32" s="157"/>
      <c r="M32" s="156">
        <f>IF(ISNUMBER(K32/G32),IF(NOT(K32/G32=0),K32/G32, " "), " ")</f>
        <v>5.6886735311932162</v>
      </c>
      <c r="N32" s="154" t="s">
        <v>157</v>
      </c>
    </row>
    <row r="33" spans="1:14" ht="19.350000000000001" customHeight="1" x14ac:dyDescent="0.25">
      <c r="A33" s="128" t="s">
        <v>161</v>
      </c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</row>
    <row r="34" spans="1:14" ht="34.200000000000003" x14ac:dyDescent="0.25">
      <c r="A34" s="152">
        <v>7</v>
      </c>
      <c r="B34" s="153" t="s">
        <v>162</v>
      </c>
      <c r="C34" s="134" t="s">
        <v>163</v>
      </c>
      <c r="D34" s="154" t="s">
        <v>164</v>
      </c>
      <c r="E34" s="155">
        <v>3.3999999999999998E-3</v>
      </c>
      <c r="F34" s="136" t="s">
        <v>165</v>
      </c>
      <c r="G34" s="136">
        <v>12.95</v>
      </c>
      <c r="H34" s="156">
        <v>14303</v>
      </c>
      <c r="I34" s="156">
        <v>48.63</v>
      </c>
      <c r="J34" s="136" t="s">
        <v>166</v>
      </c>
      <c r="K34" s="136">
        <v>50.79</v>
      </c>
      <c r="L34" s="157"/>
      <c r="M34" s="156">
        <f>IF(ISNUMBER(K34/G34),IF(NOT(K34/G34=0),K34/G34, " "), " ")</f>
        <v>3.9220077220077223</v>
      </c>
      <c r="N34" s="154" t="s">
        <v>167</v>
      </c>
    </row>
    <row r="35" spans="1:14" ht="34.200000000000003" x14ac:dyDescent="0.25">
      <c r="A35" s="152">
        <v>8</v>
      </c>
      <c r="B35" s="153" t="s">
        <v>168</v>
      </c>
      <c r="C35" s="134" t="s">
        <v>169</v>
      </c>
      <c r="D35" s="154" t="s">
        <v>164</v>
      </c>
      <c r="E35" s="155">
        <v>6.8199999999999997E-2</v>
      </c>
      <c r="F35" s="136" t="s">
        <v>170</v>
      </c>
      <c r="G35" s="136">
        <v>694.95</v>
      </c>
      <c r="H35" s="156">
        <v>69600</v>
      </c>
      <c r="I35" s="156">
        <v>4746.72</v>
      </c>
      <c r="J35" s="136" t="s">
        <v>171</v>
      </c>
      <c r="K35" s="136">
        <v>4862.2700000000004</v>
      </c>
      <c r="L35" s="157"/>
      <c r="M35" s="156">
        <f>IF(ISNUMBER(K35/G35),IF(NOT(K35/G35=0),K35/G35, " "), " ")</f>
        <v>6.9965752931865604</v>
      </c>
      <c r="N35" s="154" t="s">
        <v>172</v>
      </c>
    </row>
    <row r="36" spans="1:14" ht="45.6" x14ac:dyDescent="0.25">
      <c r="A36" s="152">
        <v>9</v>
      </c>
      <c r="B36" s="153" t="s">
        <v>173</v>
      </c>
      <c r="C36" s="134" t="s">
        <v>174</v>
      </c>
      <c r="D36" s="154" t="s">
        <v>175</v>
      </c>
      <c r="E36" s="155">
        <v>0.28000000000000003</v>
      </c>
      <c r="F36" s="136" t="s">
        <v>176</v>
      </c>
      <c r="G36" s="136">
        <v>6.39</v>
      </c>
      <c r="H36" s="156">
        <v>121.01</v>
      </c>
      <c r="I36" s="156">
        <v>33.880000000000003</v>
      </c>
      <c r="J36" s="136" t="s">
        <v>177</v>
      </c>
      <c r="K36" s="136">
        <v>34.65</v>
      </c>
      <c r="L36" s="157"/>
      <c r="M36" s="156">
        <f>IF(ISNUMBER(K36/G36),IF(NOT(K36/G36=0),K36/G36, " "), " ")</f>
        <v>5.422535211267606</v>
      </c>
      <c r="N36" s="154" t="s">
        <v>178</v>
      </c>
    </row>
    <row r="37" spans="1:14" ht="34.200000000000003" x14ac:dyDescent="0.25">
      <c r="A37" s="152">
        <v>10</v>
      </c>
      <c r="B37" s="153" t="s">
        <v>179</v>
      </c>
      <c r="C37" s="134" t="s">
        <v>180</v>
      </c>
      <c r="D37" s="154" t="s">
        <v>164</v>
      </c>
      <c r="E37" s="155">
        <v>2.2000000000000001E-3</v>
      </c>
      <c r="F37" s="136" t="s">
        <v>181</v>
      </c>
      <c r="G37" s="136">
        <v>20.22</v>
      </c>
      <c r="H37" s="156">
        <v>39771</v>
      </c>
      <c r="I37" s="156">
        <v>87.49</v>
      </c>
      <c r="J37" s="136" t="s">
        <v>182</v>
      </c>
      <c r="K37" s="136">
        <v>89.91</v>
      </c>
      <c r="L37" s="157"/>
      <c r="M37" s="156">
        <f>IF(ISNUMBER(K37/G37),IF(NOT(K37/G37=0),K37/G37, " "), " ")</f>
        <v>4.4465875370919878</v>
      </c>
      <c r="N37" s="154" t="s">
        <v>183</v>
      </c>
    </row>
    <row r="38" spans="1:14" ht="34.200000000000003" x14ac:dyDescent="0.25">
      <c r="A38" s="152">
        <v>11</v>
      </c>
      <c r="B38" s="153" t="s">
        <v>184</v>
      </c>
      <c r="C38" s="134" t="s">
        <v>185</v>
      </c>
      <c r="D38" s="154" t="s">
        <v>164</v>
      </c>
      <c r="E38" s="155">
        <v>0.1585</v>
      </c>
      <c r="F38" s="136" t="s">
        <v>186</v>
      </c>
      <c r="G38" s="136">
        <v>1867.13</v>
      </c>
      <c r="H38" s="156">
        <v>36017</v>
      </c>
      <c r="I38" s="156">
        <v>5708.69</v>
      </c>
      <c r="J38" s="136" t="s">
        <v>187</v>
      </c>
      <c r="K38" s="136">
        <v>5865.64</v>
      </c>
      <c r="L38" s="157"/>
      <c r="M38" s="156">
        <f>IF(ISNUMBER(K38/G38),IF(NOT(K38/G38=0),K38/G38, " "), " ")</f>
        <v>3.1415273708847269</v>
      </c>
      <c r="N38" s="154" t="s">
        <v>188</v>
      </c>
    </row>
    <row r="39" spans="1:14" ht="22.8" x14ac:dyDescent="0.25">
      <c r="A39" s="152">
        <v>12</v>
      </c>
      <c r="B39" s="153" t="s">
        <v>189</v>
      </c>
      <c r="C39" s="134" t="s">
        <v>190</v>
      </c>
      <c r="D39" s="154" t="s">
        <v>175</v>
      </c>
      <c r="E39" s="155">
        <v>5.4684999999999997</v>
      </c>
      <c r="F39" s="136" t="s">
        <v>191</v>
      </c>
      <c r="G39" s="136">
        <v>53.6</v>
      </c>
      <c r="H39" s="156">
        <v>30.51</v>
      </c>
      <c r="I39" s="156">
        <v>166.84</v>
      </c>
      <c r="J39" s="136" t="s">
        <v>192</v>
      </c>
      <c r="K39" s="136">
        <v>191.29</v>
      </c>
      <c r="L39" s="157"/>
      <c r="M39" s="156">
        <f>IF(ISNUMBER(K39/G39),IF(NOT(K39/G39=0),K39/G39, " "), " ")</f>
        <v>3.5688432835820891</v>
      </c>
      <c r="N39" s="154" t="s">
        <v>193</v>
      </c>
    </row>
    <row r="40" spans="1:14" ht="34.200000000000003" x14ac:dyDescent="0.25">
      <c r="A40" s="152">
        <v>13</v>
      </c>
      <c r="B40" s="153" t="s">
        <v>194</v>
      </c>
      <c r="C40" s="134" t="s">
        <v>195</v>
      </c>
      <c r="D40" s="154" t="s">
        <v>164</v>
      </c>
      <c r="E40" s="155">
        <v>6.9999999999999999E-4</v>
      </c>
      <c r="F40" s="136" t="s">
        <v>196</v>
      </c>
      <c r="G40" s="136">
        <v>14.63</v>
      </c>
      <c r="H40" s="156">
        <v>59777.7</v>
      </c>
      <c r="I40" s="156">
        <v>41.84</v>
      </c>
      <c r="J40" s="136" t="s">
        <v>197</v>
      </c>
      <c r="K40" s="136">
        <v>42.89</v>
      </c>
      <c r="L40" s="157"/>
      <c r="M40" s="156">
        <f>IF(ISNUMBER(K40/G40),IF(NOT(K40/G40=0),K40/G40, " "), " ")</f>
        <v>2.9316473000683527</v>
      </c>
      <c r="N40" s="154" t="s">
        <v>198</v>
      </c>
    </row>
    <row r="41" spans="1:14" ht="34.200000000000003" x14ac:dyDescent="0.25">
      <c r="A41" s="152">
        <v>14</v>
      </c>
      <c r="B41" s="153" t="s">
        <v>199</v>
      </c>
      <c r="C41" s="134" t="s">
        <v>200</v>
      </c>
      <c r="D41" s="154" t="s">
        <v>201</v>
      </c>
      <c r="E41" s="155">
        <v>2.3780000000000001</v>
      </c>
      <c r="F41" s="136" t="s">
        <v>202</v>
      </c>
      <c r="G41" s="136">
        <v>1662.23</v>
      </c>
      <c r="H41" s="156">
        <v>2723</v>
      </c>
      <c r="I41" s="156">
        <v>6475.3</v>
      </c>
      <c r="J41" s="136" t="s">
        <v>203</v>
      </c>
      <c r="K41" s="136">
        <v>7565.72</v>
      </c>
      <c r="L41" s="157"/>
      <c r="M41" s="156">
        <f>IF(ISNUMBER(K41/G41),IF(NOT(K41/G41=0),K41/G41, " "), " ")</f>
        <v>4.551548221365274</v>
      </c>
      <c r="N41" s="154" t="s">
        <v>204</v>
      </c>
    </row>
    <row r="42" spans="1:14" ht="34.200000000000003" x14ac:dyDescent="0.25">
      <c r="A42" s="152">
        <v>15</v>
      </c>
      <c r="B42" s="153" t="s">
        <v>205</v>
      </c>
      <c r="C42" s="134" t="s">
        <v>206</v>
      </c>
      <c r="D42" s="154" t="s">
        <v>201</v>
      </c>
      <c r="E42" s="155">
        <v>1.0920000000000001</v>
      </c>
      <c r="F42" s="136" t="s">
        <v>207</v>
      </c>
      <c r="G42" s="136">
        <v>3.4</v>
      </c>
      <c r="H42" s="156">
        <v>24.12</v>
      </c>
      <c r="I42" s="156">
        <v>26.34</v>
      </c>
      <c r="J42" s="136" t="s">
        <v>208</v>
      </c>
      <c r="K42" s="136">
        <v>26.34</v>
      </c>
      <c r="L42" s="157"/>
      <c r="M42" s="156">
        <f>IF(ISNUMBER(K42/G42),IF(NOT(K42/G42=0),K42/G42, " "), " ")</f>
        <v>7.7470588235294118</v>
      </c>
      <c r="N42" s="154" t="s">
        <v>209</v>
      </c>
    </row>
    <row r="43" spans="1:14" ht="22.8" x14ac:dyDescent="0.25">
      <c r="A43" s="152">
        <v>16</v>
      </c>
      <c r="B43" s="153" t="s">
        <v>210</v>
      </c>
      <c r="C43" s="134" t="s">
        <v>211</v>
      </c>
      <c r="D43" s="154" t="s">
        <v>212</v>
      </c>
      <c r="E43" s="155">
        <v>212.42</v>
      </c>
      <c r="F43" s="136" t="s">
        <v>213</v>
      </c>
      <c r="G43" s="136">
        <v>3866.04</v>
      </c>
      <c r="H43" s="156"/>
      <c r="I43" s="156"/>
      <c r="J43" s="136" t="s">
        <v>214</v>
      </c>
      <c r="K43" s="136">
        <v>11192.41</v>
      </c>
      <c r="L43" s="157"/>
      <c r="M43" s="156">
        <f>IF(ISNUMBER(K43/G43),IF(NOT(K43/G43=0),K43/G43, " "), " ")</f>
        <v>2.8950579921573496</v>
      </c>
      <c r="N43" s="154" t="s">
        <v>215</v>
      </c>
    </row>
    <row r="44" spans="1:14" ht="19.350000000000001" customHeight="1" x14ac:dyDescent="0.25">
      <c r="A44" s="150" t="s">
        <v>216</v>
      </c>
      <c r="B44" s="151"/>
      <c r="C44" s="151"/>
      <c r="D44" s="151"/>
      <c r="E44" s="151"/>
      <c r="F44" s="151"/>
      <c r="G44" s="151"/>
      <c r="H44" s="151"/>
      <c r="I44" s="151"/>
      <c r="J44" s="151"/>
      <c r="K44" s="151"/>
      <c r="L44" s="151"/>
      <c r="M44" s="151"/>
      <c r="N44" s="151"/>
    </row>
    <row r="45" spans="1:14" ht="19.350000000000001" customHeight="1" x14ac:dyDescent="0.25">
      <c r="A45" s="128" t="s">
        <v>161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</row>
    <row r="46" spans="1:14" ht="22.8" x14ac:dyDescent="0.25">
      <c r="A46" s="152">
        <v>17</v>
      </c>
      <c r="B46" s="153" t="s">
        <v>217</v>
      </c>
      <c r="C46" s="134" t="s">
        <v>218</v>
      </c>
      <c r="D46" s="154" t="s">
        <v>212</v>
      </c>
      <c r="E46" s="155">
        <v>212.42</v>
      </c>
      <c r="F46" s="136" t="s">
        <v>147</v>
      </c>
      <c r="G46" s="136"/>
      <c r="H46" s="156"/>
      <c r="I46" s="156"/>
      <c r="J46" s="136" t="s">
        <v>147</v>
      </c>
      <c r="K46" s="136"/>
      <c r="L46" s="157"/>
      <c r="M46" s="156" t="str">
        <f>IF(ISNUMBER(K46/G46),IF(NOT(K46/G46=0),K46/G46, " "), " ")</f>
        <v xml:space="preserve"> </v>
      </c>
      <c r="N46" s="154"/>
    </row>
    <row r="47" spans="1:14" ht="22.8" x14ac:dyDescent="0.25">
      <c r="A47" s="158">
        <v>18</v>
      </c>
      <c r="B47" s="159" t="s">
        <v>219</v>
      </c>
      <c r="C47" s="140" t="s">
        <v>220</v>
      </c>
      <c r="D47" s="160" t="s">
        <v>164</v>
      </c>
      <c r="E47" s="161">
        <v>1.2363999999999999</v>
      </c>
      <c r="F47" s="142" t="s">
        <v>147</v>
      </c>
      <c r="G47" s="142"/>
      <c r="H47" s="162"/>
      <c r="I47" s="162"/>
      <c r="J47" s="142" t="s">
        <v>147</v>
      </c>
      <c r="K47" s="142"/>
      <c r="L47" s="163"/>
      <c r="M47" s="162" t="str">
        <f>IF(ISNUMBER(K47/G47),IF(NOT(K47/G47=0),K47/G47, " "), " ")</f>
        <v xml:space="preserve"> </v>
      </c>
      <c r="N47" s="160"/>
    </row>
    <row r="48" spans="1:14" x14ac:dyDescent="0.25">
      <c r="A48" s="144" t="s">
        <v>117</v>
      </c>
      <c r="B48" s="145"/>
      <c r="C48" s="145"/>
      <c r="D48" s="145"/>
      <c r="E48" s="145"/>
      <c r="F48" s="145"/>
      <c r="G48" s="164">
        <v>9140</v>
      </c>
      <c r="H48" s="165"/>
      <c r="I48" s="165"/>
      <c r="J48" s="165"/>
      <c r="K48" s="164">
        <v>40815</v>
      </c>
      <c r="L48" s="166"/>
      <c r="M48" s="164">
        <f ca="1">IF(ISNUMBER(INDIRECT("K" &amp; ROW())/INDIRECT("G" &amp; ROW())),INDIRECT("K" &amp; ROW())/INDIRECT("G" &amp; ROW()), " ")</f>
        <v>4.4655361050328226</v>
      </c>
      <c r="N48" s="146" t="s">
        <v>221</v>
      </c>
    </row>
    <row r="49" spans="1:14" x14ac:dyDescent="0.25">
      <c r="A49" s="144" t="s">
        <v>122</v>
      </c>
      <c r="B49" s="145"/>
      <c r="C49" s="145"/>
      <c r="D49" s="145"/>
      <c r="E49" s="145"/>
      <c r="F49" s="145"/>
      <c r="G49" s="164"/>
      <c r="H49" s="165"/>
      <c r="I49" s="165"/>
      <c r="J49" s="165"/>
      <c r="K49" s="164"/>
      <c r="L49" s="166"/>
      <c r="M49" s="164" t="str">
        <f ca="1">IF(ISNUMBER(INDIRECT("K" &amp; ROW())/INDIRECT("G" &amp; ROW())),INDIRECT("K" &amp; ROW())/INDIRECT("G" &amp; ROW()), " ")</f>
        <v xml:space="preserve"> </v>
      </c>
      <c r="N49" s="146" t="s">
        <v>221</v>
      </c>
    </row>
    <row r="50" spans="1:14" x14ac:dyDescent="0.25">
      <c r="A50" s="144" t="s">
        <v>123</v>
      </c>
      <c r="B50" s="145"/>
      <c r="C50" s="145"/>
      <c r="D50" s="145"/>
      <c r="E50" s="145"/>
      <c r="F50" s="145"/>
      <c r="G50" s="164">
        <v>895</v>
      </c>
      <c r="H50" s="165"/>
      <c r="I50" s="165"/>
      <c r="J50" s="165"/>
      <c r="K50" s="164">
        <v>10736</v>
      </c>
      <c r="L50" s="166"/>
      <c r="M50" s="164">
        <f ca="1">IF(ISNUMBER(INDIRECT("K" &amp; ROW())/INDIRECT("G" &amp; ROW())),INDIRECT("K" &amp; ROW())/INDIRECT("G" &amp; ROW()), " ")</f>
        <v>11.995530726256984</v>
      </c>
      <c r="N50" s="146" t="s">
        <v>221</v>
      </c>
    </row>
    <row r="51" spans="1:14" x14ac:dyDescent="0.25">
      <c r="A51" s="144" t="s">
        <v>124</v>
      </c>
      <c r="B51" s="145"/>
      <c r="C51" s="145"/>
      <c r="D51" s="145"/>
      <c r="E51" s="145"/>
      <c r="F51" s="145"/>
      <c r="G51" s="164">
        <v>8200</v>
      </c>
      <c r="H51" s="165"/>
      <c r="I51" s="165"/>
      <c r="J51" s="165"/>
      <c r="K51" s="164">
        <v>29917</v>
      </c>
      <c r="L51" s="166"/>
      <c r="M51" s="164">
        <f ca="1">IF(ISNUMBER(INDIRECT("K" &amp; ROW())/INDIRECT("G" &amp; ROW())),INDIRECT("K" &amp; ROW())/INDIRECT("G" &amp; ROW()), " ")</f>
        <v>3.6484146341463415</v>
      </c>
      <c r="N51" s="146" t="s">
        <v>221</v>
      </c>
    </row>
    <row r="52" spans="1:14" x14ac:dyDescent="0.25">
      <c r="A52" s="144" t="s">
        <v>125</v>
      </c>
      <c r="B52" s="145"/>
      <c r="C52" s="145"/>
      <c r="D52" s="145"/>
      <c r="E52" s="145"/>
      <c r="F52" s="145"/>
      <c r="G52" s="164">
        <v>48</v>
      </c>
      <c r="H52" s="165"/>
      <c r="I52" s="165"/>
      <c r="J52" s="165"/>
      <c r="K52" s="164">
        <v>202</v>
      </c>
      <c r="L52" s="166"/>
      <c r="M52" s="164">
        <f ca="1">IF(ISNUMBER(INDIRECT("K" &amp; ROW())/INDIRECT("G" &amp; ROW())),INDIRECT("K" &amp; ROW())/INDIRECT("G" &amp; ROW()), " ")</f>
        <v>4.208333333333333</v>
      </c>
      <c r="N52" s="146" t="s">
        <v>221</v>
      </c>
    </row>
    <row r="53" spans="1:14" x14ac:dyDescent="0.25">
      <c r="A53" s="147" t="s">
        <v>126</v>
      </c>
      <c r="B53" s="148"/>
      <c r="C53" s="148"/>
      <c r="D53" s="148"/>
      <c r="E53" s="148"/>
      <c r="F53" s="148"/>
      <c r="G53" s="167">
        <v>752</v>
      </c>
      <c r="H53" s="168"/>
      <c r="I53" s="168"/>
      <c r="J53" s="168"/>
      <c r="K53" s="167">
        <v>7718</v>
      </c>
      <c r="L53" s="169"/>
      <c r="M53" s="167">
        <f ca="1">IF(ISNUMBER(INDIRECT("K" &amp; ROW())/INDIRECT("G" &amp; ROW())),INDIRECT("K" &amp; ROW())/INDIRECT("G" &amp; ROW()), " ")</f>
        <v>10.263297872340425</v>
      </c>
      <c r="N53" s="149" t="s">
        <v>221</v>
      </c>
    </row>
    <row r="54" spans="1:14" x14ac:dyDescent="0.25">
      <c r="A54" s="147" t="s">
        <v>127</v>
      </c>
      <c r="B54" s="148"/>
      <c r="C54" s="148"/>
      <c r="D54" s="148"/>
      <c r="E54" s="148"/>
      <c r="F54" s="148"/>
      <c r="G54" s="167">
        <v>579</v>
      </c>
      <c r="H54" s="168"/>
      <c r="I54" s="168"/>
      <c r="J54" s="168"/>
      <c r="K54" s="167">
        <v>5561</v>
      </c>
      <c r="L54" s="169"/>
      <c r="M54" s="167">
        <f ca="1">IF(ISNUMBER(INDIRECT("K" &amp; ROW())/INDIRECT("G" &amp; ROW())),INDIRECT("K" &amp; ROW())/INDIRECT("G" &amp; ROW()), " ")</f>
        <v>9.604490500863557</v>
      </c>
      <c r="N54" s="149" t="s">
        <v>221</v>
      </c>
    </row>
    <row r="55" spans="1:14" x14ac:dyDescent="0.25">
      <c r="A55" s="147" t="s">
        <v>128</v>
      </c>
      <c r="B55" s="148"/>
      <c r="C55" s="148"/>
      <c r="D55" s="148"/>
      <c r="E55" s="148"/>
      <c r="F55" s="148"/>
      <c r="G55" s="167"/>
      <c r="H55" s="168"/>
      <c r="I55" s="168"/>
      <c r="J55" s="168"/>
      <c r="K55" s="167"/>
      <c r="L55" s="169"/>
      <c r="M55" s="167" t="str">
        <f ca="1">IF(ISNUMBER(INDIRECT("K" &amp; ROW())/INDIRECT("G" &amp; ROW())),INDIRECT("K" &amp; ROW())/INDIRECT("G" &amp; ROW()), " ")</f>
        <v xml:space="preserve"> </v>
      </c>
      <c r="N55" s="149" t="s">
        <v>221</v>
      </c>
    </row>
    <row r="56" spans="1:14" x14ac:dyDescent="0.25">
      <c r="A56" s="144" t="s">
        <v>129</v>
      </c>
      <c r="B56" s="145"/>
      <c r="C56" s="145"/>
      <c r="D56" s="145"/>
      <c r="E56" s="145"/>
      <c r="F56" s="145"/>
      <c r="G56" s="164">
        <v>10324</v>
      </c>
      <c r="H56" s="165"/>
      <c r="I56" s="165"/>
      <c r="J56" s="165"/>
      <c r="K56" s="164">
        <v>52668</v>
      </c>
      <c r="L56" s="166"/>
      <c r="M56" s="164">
        <f ca="1">IF(ISNUMBER(INDIRECT("K" &amp; ROW())/INDIRECT("G" &amp; ROW())),INDIRECT("K" &amp; ROW())/INDIRECT("G" &amp; ROW()), " ")</f>
        <v>5.1015110422316932</v>
      </c>
      <c r="N56" s="146" t="s">
        <v>221</v>
      </c>
    </row>
    <row r="57" spans="1:14" ht="30" customHeight="1" x14ac:dyDescent="0.25">
      <c r="A57" s="144" t="s">
        <v>130</v>
      </c>
      <c r="B57" s="145"/>
      <c r="C57" s="145"/>
      <c r="D57" s="145"/>
      <c r="E57" s="145"/>
      <c r="F57" s="145"/>
      <c r="G57" s="164">
        <v>147</v>
      </c>
      <c r="H57" s="165"/>
      <c r="I57" s="165"/>
      <c r="J57" s="165"/>
      <c r="K57" s="164">
        <v>1426</v>
      </c>
      <c r="L57" s="166"/>
      <c r="M57" s="164">
        <f ca="1">IF(ISNUMBER(INDIRECT("K" &amp; ROW())/INDIRECT("G" &amp; ROW())),INDIRECT("K" &amp; ROW())/INDIRECT("G" &amp; ROW()), " ")</f>
        <v>9.7006802721088441</v>
      </c>
      <c r="N57" s="146" t="s">
        <v>221</v>
      </c>
    </row>
    <row r="58" spans="1:14" x14ac:dyDescent="0.25">
      <c r="A58" s="144" t="s">
        <v>131</v>
      </c>
      <c r="B58" s="145"/>
      <c r="C58" s="145"/>
      <c r="D58" s="145"/>
      <c r="E58" s="145"/>
      <c r="F58" s="145"/>
      <c r="G58" s="164">
        <v>10471</v>
      </c>
      <c r="H58" s="165"/>
      <c r="I58" s="165"/>
      <c r="J58" s="165"/>
      <c r="K58" s="164">
        <v>54094</v>
      </c>
      <c r="L58" s="166"/>
      <c r="M58" s="164">
        <f ca="1">IF(ISNUMBER(INDIRECT("K" &amp; ROW())/INDIRECT("G" &amp; ROW())),INDIRECT("K" &amp; ROW())/INDIRECT("G" &amp; ROW()), " ")</f>
        <v>5.1660777385159014</v>
      </c>
      <c r="N58" s="146" t="s">
        <v>221</v>
      </c>
    </row>
    <row r="59" spans="1:14" ht="30" customHeight="1" x14ac:dyDescent="0.25">
      <c r="A59" s="144" t="s">
        <v>132</v>
      </c>
      <c r="B59" s="145"/>
      <c r="C59" s="145"/>
      <c r="D59" s="145"/>
      <c r="E59" s="145"/>
      <c r="F59" s="145"/>
      <c r="G59" s="164">
        <v>1522.91</v>
      </c>
      <c r="H59" s="165"/>
      <c r="I59" s="165"/>
      <c r="J59" s="165"/>
      <c r="K59" s="164">
        <v>5802.2</v>
      </c>
      <c r="L59" s="166"/>
      <c r="M59" s="164">
        <f ca="1">IF(ISNUMBER(INDIRECT("K" &amp; ROW())/INDIRECT("G" &amp; ROW())),INDIRECT("K" &amp; ROW())/INDIRECT("G" &amp; ROW()), " ")</f>
        <v>3.8099428068631762</v>
      </c>
      <c r="N59" s="146" t="s">
        <v>221</v>
      </c>
    </row>
    <row r="60" spans="1:14" x14ac:dyDescent="0.25">
      <c r="A60" s="147" t="s">
        <v>133</v>
      </c>
      <c r="B60" s="148"/>
      <c r="C60" s="148"/>
      <c r="D60" s="148"/>
      <c r="E60" s="148"/>
      <c r="F60" s="148"/>
      <c r="G60" s="167">
        <v>11993.91</v>
      </c>
      <c r="H60" s="168"/>
      <c r="I60" s="168"/>
      <c r="J60" s="168"/>
      <c r="K60" s="167">
        <v>59896.2</v>
      </c>
      <c r="L60" s="169"/>
      <c r="M60" s="167">
        <f ca="1">IF(ISNUMBER(INDIRECT("K" &amp; ROW())/INDIRECT("G" &amp; ROW())),INDIRECT("K" &amp; ROW())/INDIRECT("G" &amp; ROW()), " ")</f>
        <v>4.9938843963311381</v>
      </c>
      <c r="N60" s="149" t="s">
        <v>221</v>
      </c>
    </row>
    <row r="61" spans="1:14" x14ac:dyDescent="0.25">
      <c r="A61" s="48"/>
      <c r="G61" s="67"/>
      <c r="H61" s="68"/>
      <c r="I61" s="68"/>
      <c r="J61" s="68"/>
      <c r="K61" s="67"/>
      <c r="L61" s="69"/>
      <c r="M61" s="67"/>
      <c r="N61" s="48"/>
    </row>
    <row r="62" spans="1:14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70"/>
      <c r="M62" s="29"/>
      <c r="N62" s="29"/>
    </row>
    <row r="63" spans="1:14" x14ac:dyDescent="0.25">
      <c r="A63" s="75" t="s">
        <v>70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70"/>
      <c r="M63" s="29"/>
      <c r="N63" s="29"/>
    </row>
    <row r="64" spans="1:14" x14ac:dyDescent="0.25">
      <c r="A64" s="3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70"/>
      <c r="M64" s="29"/>
      <c r="N64" s="29"/>
    </row>
    <row r="65" spans="1:14" x14ac:dyDescent="0.25">
      <c r="A65" s="75" t="s">
        <v>71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70"/>
      <c r="M65" s="29"/>
      <c r="N65" s="29"/>
    </row>
  </sheetData>
  <mergeCells count="46">
    <mergeCell ref="A60:F60"/>
    <mergeCell ref="A54:F54"/>
    <mergeCell ref="A55:F55"/>
    <mergeCell ref="A56:F56"/>
    <mergeCell ref="A57:F57"/>
    <mergeCell ref="A58:F58"/>
    <mergeCell ref="A59:F59"/>
    <mergeCell ref="A48:F48"/>
    <mergeCell ref="A49:F49"/>
    <mergeCell ref="A50:F50"/>
    <mergeCell ref="A51:F51"/>
    <mergeCell ref="A52:F52"/>
    <mergeCell ref="A53:F53"/>
    <mergeCell ref="A24:N24"/>
    <mergeCell ref="A25:N25"/>
    <mergeCell ref="A29:N29"/>
    <mergeCell ref="A33:N33"/>
    <mergeCell ref="A44:N44"/>
    <mergeCell ref="A45:N4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2016-03-17T09:32:43Z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