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 l="1"/>
  <c r="M27" i="16"/>
  <c r="M28" i="16"/>
  <c r="M29" i="16"/>
  <c r="M30" i="16"/>
  <c r="M31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M59" i="16"/>
  <c r="M69" i="16"/>
  <c r="M64" i="16"/>
  <c r="M57" i="16"/>
  <c r="M58" i="16"/>
  <c r="M55" i="16"/>
  <c r="M60" i="16"/>
  <c r="M63" i="16"/>
  <c r="M66" i="16"/>
  <c r="M68" i="16"/>
  <c r="M67" i="16"/>
  <c r="M56" i="16"/>
  <c r="M65" i="16"/>
  <c r="M61" i="16"/>
  <c r="M6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<sst xmlns="http://schemas.openxmlformats.org/spreadsheetml/2006/main" count="374" uniqueCount="259">
  <si>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</si>
  <si>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</si>
  <si>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</si>
  <si>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</si>
  <si>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</si>
  <si>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</si>
  <si>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</si>
  <si>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</si>
  <si>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</si>
  <si>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</si>
  <si>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</si>
  <si>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</si>
  <si>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</si>
  <si>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</si>
  <si>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</si>
  <si>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</si>
  <si>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</si>
  <si>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</si>
  <si>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</si>
  <si>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</si>
  <si>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</si>
  <si>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</si>
  <si>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</si>
  <si>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</si>
  <si>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</si>
  <si>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</si>
  <si>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</si>
  <si>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</si>
  <si>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</si>
  <si>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</si>
  <si>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</si>
  <si>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</si>
  <si>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</si>
  <si>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</si>
  <si>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</si>
  <si>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</si>
  <si>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</si>
  <si>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</si>
  <si>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</si>
  <si>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</si>
  <si>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</si>
  <si>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</si>
  <si>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</si>
  <si>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</si>
  <si>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</si>
  <si>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</si>
  <si>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</si>
  <si>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</si>
  <si>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</si>
  <si>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</si>
  <si>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</si>
  <si>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</si>
  <si>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</si>
  <si>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</si>
  <si>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</si>
  <si>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</si>
  <si>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</si>
  <si>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</si>
  <si>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</si>
  <si>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</si>
  <si>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</si>
  <si>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</si>
  <si>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</si>
  <si>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</si>
  <si>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</si>
  <si>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01.03.2016</t>
  </si>
  <si>
    <t>01.10.2015</t>
  </si>
  <si>
    <t>31.10.2015</t>
  </si>
  <si>
    <t>О ПРИЕМКЕ ВЫПОЛНЕННЫХ РАБОТ за Октябрь 2015</t>
  </si>
  <si>
    <t>на Победы 1</t>
  </si>
  <si>
    <t>Сдал:  _________________ //</t>
  </si>
  <si>
    <t>Принял:  _________________ //</t>
  </si>
  <si>
    <t>Раздел 6. Ноябрь</t>
  </si>
  <si>
    <t>Подъезд, кв.3</t>
  </si>
  <si>
    <t>ТЕРр65-23-1
Слив и наполнение водой системы отопления: без осмотра системы
1000 м3 объема здания
НР 63%=74%*0.85 от ФОТ
СП 40%=50%*0.8 от ФОТ</t>
  </si>
  <si>
    <t>1,08
63
40</t>
  </si>
  <si>
    <t>4
3
2</t>
  </si>
  <si>
    <t>51
32
20</t>
  </si>
  <si>
    <t>Р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</si>
  <si>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</si>
  <si>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</si>
  <si>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</si>
  <si>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</si>
  <si>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</si>
  <si>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</si>
  <si>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</si>
  <si>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ТСЦ-302-1135
Вентили проходные муфтовые: 15KЧ18Р для воды, давлением 1,6 МПа (16 кгс/см2), диаметром 20 мм
шт.</t>
  </si>
  <si>
    <t>1
88
48</t>
  </si>
  <si>
    <t xml:space="preserve">
_____
23,1</t>
  </si>
  <si>
    <t xml:space="preserve">
_____
23</t>
  </si>
  <si>
    <t xml:space="preserve">
_____
125</t>
  </si>
  <si>
    <t>М</t>
  </si>
  <si>
    <t>Подъезд, кв.8</t>
  </si>
  <si>
    <t>ТЕРр65-17-1
Установка заглушек диаметром трубопроводов: до 100 мм
100 заглушек
НР 88%=103%*0.85 от ФОТ
СП 48%=60%*0.8 от ФОТ</t>
  </si>
  <si>
    <t>0,04
88
48</t>
  </si>
  <si>
    <t>1254,4
_____
2494,72</t>
  </si>
  <si>
    <t>150
52
30</t>
  </si>
  <si>
    <t>50
_____
100</t>
  </si>
  <si>
    <t>1021
530
289</t>
  </si>
  <si>
    <t>602
_____
417</t>
  </si>
  <si>
    <t>Раздел 7. Декабрь</t>
  </si>
  <si>
    <t>кв.10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</si>
  <si>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</si>
  <si>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0,0015
111
51</t>
  </si>
  <si>
    <t>811,45
_____
14803,28</t>
  </si>
  <si>
    <t>24
1
1</t>
  </si>
  <si>
    <t>1
_____
23</t>
  </si>
  <si>
    <t>94
17
8</t>
  </si>
  <si>
    <t>15
_____
77</t>
  </si>
  <si>
    <t>0,0007
111
51</t>
  </si>
  <si>
    <t>11
1
1</t>
  </si>
  <si>
    <t>1
_____
10</t>
  </si>
  <si>
    <t>44
8
4</t>
  </si>
  <si>
    <t>7
_____
36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</si>
  <si>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</si>
  <si>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</si>
  <si>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</si>
  <si>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</si>
  <si>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62</t>
  </si>
  <si>
    <t>Ремонт кровли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</si>
  <si>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</si>
  <si>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0,015
71
52</t>
  </si>
  <si>
    <t>875,34
_____
2335,16</t>
  </si>
  <si>
    <t>295,63
_____
24,82</t>
  </si>
  <si>
    <t>53
11
8</t>
  </si>
  <si>
    <t>13
_____
36</t>
  </si>
  <si>
    <t>384
115
84</t>
  </si>
  <si>
    <t>158
_____
202</t>
  </si>
  <si>
    <t>24
_____
4</t>
  </si>
  <si>
    <t>Итого прямые затраты по акту</t>
  </si>
  <si>
    <t>78
_____
206</t>
  </si>
  <si>
    <t>944
_____
923</t>
  </si>
  <si>
    <t>29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</si>
  <si>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</si>
  <si>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</si>
  <si>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</si>
  <si>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</si>
  <si>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</si>
  <si>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</si>
  <si>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</si>
  <si>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</si>
  <si>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</si>
  <si>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</si>
  <si>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</si>
  <si>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</si>
  <si>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</si>
  <si>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</si>
  <si>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</si>
  <si>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</si>
  <si>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</si>
  <si>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</si>
  <si>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</si>
  <si>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</si>
  <si>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</si>
  <si>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</si>
  <si>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</si>
  <si>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</si>
  <si>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</si>
  <si>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</si>
  <si>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</si>
  <si>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</si>
  <si>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</si>
  <si>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</si>
  <si>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</si>
  <si>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</si>
  <si>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</si>
  <si>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</si>
  <si>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</si>
  <si>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</si>
  <si>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</si>
  <si>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</si>
  <si>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</si>
  <si>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</si>
  <si>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</si>
  <si>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</si>
  <si>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</si>
  <si>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</si>
  <si>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</si>
  <si>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</si>
  <si>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ручные и рычажные тяговым усилием: 14,72 кН (1,5 т)</t>
  </si>
  <si>
    <t xml:space="preserve">1,06
</t>
  </si>
  <si>
    <t xml:space="preserve">5
</t>
  </si>
  <si>
    <t>Установки для сварки: ручной дуговой (постоянного тока)</t>
  </si>
  <si>
    <t xml:space="preserve">7,84
</t>
  </si>
  <si>
    <t xml:space="preserve">45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</si>
  <si>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</si>
  <si>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</si>
  <si>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</si>
  <si>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</si>
  <si>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</si>
  <si>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</si>
  <si>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</si>
  <si>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</si>
  <si>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</si>
  <si>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</si>
  <si>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</si>
  <si>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</si>
  <si>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</si>
  <si>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</si>
  <si>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101-0782</t>
  </si>
  <si>
    <t>Поковки из квадратных заготовок, масса: 1,8 кг</t>
  </si>
  <si>
    <t xml:space="preserve">т
</t>
  </si>
  <si>
    <t xml:space="preserve">10190
</t>
  </si>
  <si>
    <t xml:space="preserve">71294,29
</t>
  </si>
  <si>
    <t>МТРиЭ ЧО, Пост.от 05.11.2015 г. №52/1, п.117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</si>
  <si>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</si>
  <si>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</si>
  <si>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</si>
  <si>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28653,22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</si>
  <si>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</si>
  <si>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</si>
  <si>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</si>
  <si>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</si>
  <si>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</si>
  <si>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</si>
  <si>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</si>
  <si>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</si>
  <si>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</si>
  <si>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</si>
  <si>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</si>
  <si>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</si>
  <si>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</si>
  <si>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</si>
  <si>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</si>
  <si>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</si>
  <si>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</si>
  <si>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</si>
  <si>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</si>
  <si>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</si>
  <si>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</si>
  <si>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</si>
  <si>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</si>
  <si>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</si>
  <si>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</si>
  <si>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</si>
  <si>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</si>
  <si>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</si>
  <si>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</si>
  <si>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</si>
  <si>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</si>
  <si>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33054,7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</si>
  <si>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</si>
  <si>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</si>
  <si>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</si>
  <si>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</si>
  <si>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</si>
  <si>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ТСЦ-302-1135</t>
  </si>
  <si>
    <t>Вентили проходные муфтовые: 15KЧ18Р для воды, давлением 1,6 МПа (16 кгс/см2), диаметром 20 мм</t>
  </si>
  <si>
    <t xml:space="preserve">шт.
</t>
  </si>
  <si>
    <t xml:space="preserve">23,1
</t>
  </si>
  <si>
    <t xml:space="preserve">125,2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</si>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</sst>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4" fontId="7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A18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7.08</v>
      </c>
      <c r="X14" s="27">
        <v>7.08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6" t="s">
        <v>38</v>
      </c>
      <c r="I17" s="127"/>
      <c r="J17" s="126" t="s">
        <v>39</v>
      </c>
      <c r="K17" s="127"/>
      <c r="L17" s="130" t="s">
        <v>40</v>
      </c>
      <c r="M17" s="131"/>
      <c r="N17" s="131"/>
      <c r="O17" s="131"/>
      <c r="P17" s="131"/>
      <c r="Q17" s="131"/>
      <c r="R17" s="131"/>
      <c r="S17" s="131"/>
      <c r="T17" s="131"/>
      <c r="U17" s="131"/>
      <c r="V17" s="132"/>
    </row>
    <row r="18" spans="2:27" s="25" customFormat="1" x14ac:dyDescent="0.2">
      <c r="B18" s="30"/>
      <c r="C18" s="29"/>
      <c r="D18" s="29"/>
      <c r="E18" s="29"/>
      <c r="H18" s="128"/>
      <c r="I18" s="129"/>
      <c r="J18" s="128"/>
      <c r="K18" s="129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33">
        <v>2</v>
      </c>
      <c r="I19" s="134"/>
      <c r="J19" s="135" t="s">
        <v>65</v>
      </c>
      <c r="K19" s="136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1" t="s">
        <v>37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spans="2:27" s="33" customFormat="1" ht="15.6" x14ac:dyDescent="0.3">
      <c r="B22" s="141" t="s">
        <v>68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spans="2:27" s="29" customFormat="1" ht="11.4" x14ac:dyDescent="0.2">
      <c r="B23" s="142" t="s">
        <v>69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2:27" s="34" customFormat="1" ht="11.4" x14ac:dyDescent="0.2">
      <c r="B24" s="151" t="s">
        <v>3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8" t="s">
        <v>19</v>
      </c>
      <c r="I26" s="149"/>
      <c r="J26" s="150"/>
      <c r="K26" s="148" t="s">
        <v>20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50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137">
        <f>453.45/1000</f>
        <v>0.45344999999999996</v>
      </c>
      <c r="I27" s="138"/>
      <c r="J27" s="35" t="s">
        <v>5</v>
      </c>
      <c r="K27" s="139">
        <f>3358.57/1000</f>
        <v>3.3585700000000003</v>
      </c>
      <c r="L27" s="140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137">
        <f>0/1000</f>
        <v>0</v>
      </c>
      <c r="I28" s="138"/>
      <c r="J28" s="35" t="s">
        <v>5</v>
      </c>
      <c r="K28" s="139">
        <f>0/1000</f>
        <v>0</v>
      </c>
      <c r="L28" s="140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137">
        <f>0/1000</f>
        <v>0</v>
      </c>
      <c r="I29" s="138"/>
      <c r="J29" s="35" t="s">
        <v>5</v>
      </c>
      <c r="K29" s="139">
        <f>0/1000</f>
        <v>0</v>
      </c>
      <c r="L29" s="140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137">
        <f>(W14+W15)/1000</f>
        <v>7.0999999999999995E-3</v>
      </c>
      <c r="I30" s="138"/>
      <c r="J30" s="35" t="s">
        <v>7</v>
      </c>
      <c r="K30" s="139">
        <f>(X14+X15)/1000</f>
        <v>7.0999999999999995E-3</v>
      </c>
      <c r="L30" s="140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78</v>
      </c>
      <c r="Z30" s="71">
        <v>78</v>
      </c>
      <c r="AA30" s="71">
        <v>46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137">
        <f>78/1000</f>
        <v>7.8E-2</v>
      </c>
      <c r="I31" s="138"/>
      <c r="J31" s="35" t="s">
        <v>5</v>
      </c>
      <c r="K31" s="139">
        <f>948/1000</f>
        <v>0.94799999999999995</v>
      </c>
      <c r="L31" s="140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948</v>
      </c>
      <c r="Z31" s="72">
        <v>798</v>
      </c>
      <c r="AA31" s="72">
        <v>457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20" t="s">
        <v>59</v>
      </c>
      <c r="B36" s="121"/>
      <c r="C36" s="124" t="s">
        <v>10</v>
      </c>
      <c r="D36" s="124" t="s">
        <v>11</v>
      </c>
      <c r="E36" s="145" t="s">
        <v>12</v>
      </c>
      <c r="F36" s="146"/>
      <c r="G36" s="147"/>
      <c r="H36" s="145" t="s">
        <v>13</v>
      </c>
      <c r="I36" s="146"/>
      <c r="J36" s="147"/>
      <c r="K36" s="145" t="s">
        <v>14</v>
      </c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7"/>
    </row>
    <row r="37" spans="1:22" ht="18.75" customHeight="1" thickBot="1" x14ac:dyDescent="0.3">
      <c r="A37" s="124" t="s">
        <v>60</v>
      </c>
      <c r="B37" s="122" t="s">
        <v>61</v>
      </c>
      <c r="C37" s="152"/>
      <c r="D37" s="152"/>
      <c r="E37" s="143" t="s">
        <v>1</v>
      </c>
      <c r="F37" s="47" t="s">
        <v>15</v>
      </c>
      <c r="G37" s="47" t="s">
        <v>16</v>
      </c>
      <c r="H37" s="143" t="s">
        <v>1</v>
      </c>
      <c r="I37" s="47" t="s">
        <v>15</v>
      </c>
      <c r="J37" s="47" t="s">
        <v>16</v>
      </c>
      <c r="K37" s="143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125"/>
      <c r="B38" s="123"/>
      <c r="C38" s="125"/>
      <c r="D38" s="125"/>
      <c r="E38" s="144"/>
      <c r="F38" s="47" t="s">
        <v>17</v>
      </c>
      <c r="G38" s="47" t="s">
        <v>18</v>
      </c>
      <c r="H38" s="144"/>
      <c r="I38" s="47" t="s">
        <v>17</v>
      </c>
      <c r="J38" s="47" t="s">
        <v>18</v>
      </c>
      <c r="K38" s="144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6" t="s">
        <v>72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</row>
    <row r="41" spans="1:22" ht="18.45" customHeight="1" x14ac:dyDescent="0.25">
      <c r="A41" s="118" t="s">
        <v>73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</row>
    <row r="42" spans="1:22" ht="68.400000000000006" x14ac:dyDescent="0.25">
      <c r="A42" s="80">
        <v>1</v>
      </c>
      <c r="B42" s="81">
        <v>17</v>
      </c>
      <c r="C42" s="82" t="s">
        <v>74</v>
      </c>
      <c r="D42" s="83" t="s">
        <v>75</v>
      </c>
      <c r="E42" s="84">
        <v>3.95</v>
      </c>
      <c r="F42" s="85">
        <v>3.95</v>
      </c>
      <c r="G42" s="84"/>
      <c r="H42" s="84" t="s">
        <v>76</v>
      </c>
      <c r="I42" s="84">
        <v>4</v>
      </c>
      <c r="J42" s="84"/>
      <c r="K42" s="84" t="s">
        <v>77</v>
      </c>
      <c r="L42" s="85">
        <v>51</v>
      </c>
      <c r="M42" s="85"/>
      <c r="N42" s="85" t="s">
        <v>78</v>
      </c>
      <c r="O42" s="85"/>
      <c r="P42" s="85"/>
      <c r="Q42" s="85"/>
      <c r="R42" s="85"/>
      <c r="S42" s="85"/>
      <c r="T42" s="85"/>
      <c r="U42" s="85"/>
      <c r="V42" s="85"/>
    </row>
    <row r="43" spans="1:22" ht="68.400000000000006" x14ac:dyDescent="0.25">
      <c r="A43" s="80">
        <v>2</v>
      </c>
      <c r="B43" s="81">
        <v>18</v>
      </c>
      <c r="C43" s="82" t="s">
        <v>79</v>
      </c>
      <c r="D43" s="83" t="s">
        <v>80</v>
      </c>
      <c r="E43" s="84">
        <v>1010.59</v>
      </c>
      <c r="F43" s="85" t="s">
        <v>81</v>
      </c>
      <c r="G43" s="84">
        <v>5.16</v>
      </c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78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3</v>
      </c>
      <c r="B44" s="81">
        <v>19</v>
      </c>
      <c r="C44" s="82" t="s">
        <v>86</v>
      </c>
      <c r="D44" s="83" t="s">
        <v>87</v>
      </c>
      <c r="E44" s="84">
        <v>23.1</v>
      </c>
      <c r="F44" s="85" t="s">
        <v>88</v>
      </c>
      <c r="G44" s="84"/>
      <c r="H44" s="84">
        <v>23</v>
      </c>
      <c r="I44" s="84" t="s">
        <v>89</v>
      </c>
      <c r="J44" s="84"/>
      <c r="K44" s="84">
        <v>125</v>
      </c>
      <c r="L44" s="85" t="s">
        <v>90</v>
      </c>
      <c r="M44" s="85"/>
      <c r="N44" s="85" t="s">
        <v>91</v>
      </c>
      <c r="O44" s="85"/>
      <c r="P44" s="85"/>
      <c r="Q44" s="85"/>
      <c r="R44" s="85"/>
      <c r="S44" s="85"/>
      <c r="T44" s="85"/>
      <c r="U44" s="85"/>
      <c r="V44" s="85"/>
    </row>
    <row r="45" spans="1:22" ht="18.45" customHeight="1" x14ac:dyDescent="0.25">
      <c r="A45" s="118" t="s">
        <v>92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</row>
    <row r="46" spans="1:22" ht="68.400000000000006" x14ac:dyDescent="0.25">
      <c r="A46" s="86">
        <v>4</v>
      </c>
      <c r="B46" s="87">
        <v>21</v>
      </c>
      <c r="C46" s="88" t="s">
        <v>93</v>
      </c>
      <c r="D46" s="89" t="s">
        <v>94</v>
      </c>
      <c r="E46" s="90">
        <v>3759.44</v>
      </c>
      <c r="F46" s="91" t="s">
        <v>95</v>
      </c>
      <c r="G46" s="90">
        <v>10.32</v>
      </c>
      <c r="H46" s="90" t="s">
        <v>96</v>
      </c>
      <c r="I46" s="90" t="s">
        <v>97</v>
      </c>
      <c r="J46" s="90"/>
      <c r="K46" s="90" t="s">
        <v>98</v>
      </c>
      <c r="L46" s="91" t="s">
        <v>99</v>
      </c>
      <c r="M46" s="91"/>
      <c r="N46" s="91" t="s">
        <v>78</v>
      </c>
      <c r="O46" s="91"/>
      <c r="P46" s="91"/>
      <c r="Q46" s="91"/>
      <c r="R46" s="91"/>
      <c r="S46" s="91"/>
      <c r="T46" s="91"/>
      <c r="U46" s="91"/>
      <c r="V46" s="91">
        <v>2</v>
      </c>
    </row>
    <row r="47" spans="1:22" ht="19.350000000000001" customHeight="1" x14ac:dyDescent="0.25">
      <c r="A47" s="116" t="s">
        <v>100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</row>
    <row r="48" spans="1:22" ht="18.45" customHeight="1" x14ac:dyDescent="0.25">
      <c r="A48" s="118" t="s">
        <v>101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</row>
    <row r="49" spans="1:22" ht="57" x14ac:dyDescent="0.25">
      <c r="A49" s="80">
        <v>5</v>
      </c>
      <c r="B49" s="81">
        <v>22</v>
      </c>
      <c r="C49" s="82" t="s">
        <v>102</v>
      </c>
      <c r="D49" s="83" t="s">
        <v>103</v>
      </c>
      <c r="E49" s="84">
        <v>15810.14</v>
      </c>
      <c r="F49" s="85" t="s">
        <v>104</v>
      </c>
      <c r="G49" s="84">
        <v>195.41</v>
      </c>
      <c r="H49" s="84" t="s">
        <v>105</v>
      </c>
      <c r="I49" s="84" t="s">
        <v>106</v>
      </c>
      <c r="J49" s="84"/>
      <c r="K49" s="84" t="s">
        <v>107</v>
      </c>
      <c r="L49" s="85" t="s">
        <v>108</v>
      </c>
      <c r="M49" s="85"/>
      <c r="N49" s="85" t="s">
        <v>78</v>
      </c>
      <c r="O49" s="85"/>
      <c r="P49" s="85"/>
      <c r="Q49" s="85"/>
      <c r="R49" s="85"/>
      <c r="S49" s="85"/>
      <c r="T49" s="85"/>
      <c r="U49" s="85"/>
      <c r="V49" s="85">
        <v>2</v>
      </c>
    </row>
    <row r="50" spans="1:22" ht="57" x14ac:dyDescent="0.25">
      <c r="A50" s="80">
        <v>6</v>
      </c>
      <c r="B50" s="81">
        <v>23</v>
      </c>
      <c r="C50" s="82" t="s">
        <v>102</v>
      </c>
      <c r="D50" s="83" t="s">
        <v>109</v>
      </c>
      <c r="E50" s="84">
        <v>15810.14</v>
      </c>
      <c r="F50" s="85" t="s">
        <v>104</v>
      </c>
      <c r="G50" s="84">
        <v>195.41</v>
      </c>
      <c r="H50" s="84" t="s">
        <v>110</v>
      </c>
      <c r="I50" s="84" t="s">
        <v>111</v>
      </c>
      <c r="J50" s="84"/>
      <c r="K50" s="84" t="s">
        <v>112</v>
      </c>
      <c r="L50" s="85" t="s">
        <v>113</v>
      </c>
      <c r="M50" s="85"/>
      <c r="N50" s="85" t="s">
        <v>78</v>
      </c>
      <c r="O50" s="85"/>
      <c r="P50" s="85"/>
      <c r="Q50" s="85"/>
      <c r="R50" s="85"/>
      <c r="S50" s="85"/>
      <c r="T50" s="85"/>
      <c r="U50" s="85"/>
      <c r="V50" s="85">
        <v>1</v>
      </c>
    </row>
    <row r="51" spans="1:22" ht="34.200000000000003" x14ac:dyDescent="0.25">
      <c r="A51" s="80">
        <v>7</v>
      </c>
      <c r="B51" s="81">
        <v>24</v>
      </c>
      <c r="C51" s="82" t="s">
        <v>114</v>
      </c>
      <c r="D51" s="83" t="s">
        <v>115</v>
      </c>
      <c r="E51" s="84">
        <v>26.3</v>
      </c>
      <c r="F51" s="85" t="s">
        <v>116</v>
      </c>
      <c r="G51" s="84"/>
      <c r="H51" s="84">
        <v>13</v>
      </c>
      <c r="I51" s="84" t="s">
        <v>117</v>
      </c>
      <c r="J51" s="84"/>
      <c r="K51" s="84">
        <v>62</v>
      </c>
      <c r="L51" s="85" t="s">
        <v>118</v>
      </c>
      <c r="M51" s="85"/>
      <c r="N51" s="85" t="s">
        <v>91</v>
      </c>
      <c r="O51" s="85"/>
      <c r="P51" s="85"/>
      <c r="Q51" s="85"/>
      <c r="R51" s="85"/>
      <c r="S51" s="85"/>
      <c r="T51" s="85"/>
      <c r="U51" s="85"/>
      <c r="V51" s="85"/>
    </row>
    <row r="52" spans="1:22" ht="18.45" customHeight="1" x14ac:dyDescent="0.25">
      <c r="A52" s="118" t="s">
        <v>119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</row>
    <row r="53" spans="1:22" ht="79.8" x14ac:dyDescent="0.25">
      <c r="A53" s="86">
        <v>8</v>
      </c>
      <c r="B53" s="87">
        <v>25</v>
      </c>
      <c r="C53" s="88" t="s">
        <v>120</v>
      </c>
      <c r="D53" s="89" t="s">
        <v>121</v>
      </c>
      <c r="E53" s="90">
        <v>3506.13</v>
      </c>
      <c r="F53" s="91" t="s">
        <v>122</v>
      </c>
      <c r="G53" s="90" t="s">
        <v>123</v>
      </c>
      <c r="H53" s="90" t="s">
        <v>124</v>
      </c>
      <c r="I53" s="90" t="s">
        <v>125</v>
      </c>
      <c r="J53" s="90">
        <v>4</v>
      </c>
      <c r="K53" s="90" t="s">
        <v>126</v>
      </c>
      <c r="L53" s="91" t="s">
        <v>127</v>
      </c>
      <c r="M53" s="91"/>
      <c r="N53" s="91" t="s">
        <v>78</v>
      </c>
      <c r="O53" s="91"/>
      <c r="P53" s="91"/>
      <c r="Q53" s="91"/>
      <c r="R53" s="91"/>
      <c r="S53" s="91"/>
      <c r="T53" s="91"/>
      <c r="U53" s="91"/>
      <c r="V53" s="91" t="s">
        <v>128</v>
      </c>
    </row>
    <row r="54" spans="1:22" ht="34.200000000000003" x14ac:dyDescent="0.25">
      <c r="A54" s="112" t="s">
        <v>129</v>
      </c>
      <c r="B54" s="113"/>
      <c r="C54" s="113"/>
      <c r="D54" s="113"/>
      <c r="E54" s="113"/>
      <c r="F54" s="113"/>
      <c r="G54" s="113"/>
      <c r="H54" s="92">
        <v>288</v>
      </c>
      <c r="I54" s="92" t="s">
        <v>130</v>
      </c>
      <c r="J54" s="92">
        <v>4</v>
      </c>
      <c r="K54" s="92">
        <v>1896</v>
      </c>
      <c r="L54" s="92" t="s">
        <v>131</v>
      </c>
      <c r="M54" s="92"/>
      <c r="N54" s="92"/>
      <c r="O54" s="92"/>
      <c r="P54" s="92"/>
      <c r="Q54" s="92"/>
      <c r="R54" s="92"/>
      <c r="S54" s="92"/>
      <c r="T54" s="92"/>
      <c r="U54" s="92"/>
      <c r="V54" s="92" t="s">
        <v>132</v>
      </c>
    </row>
    <row r="55" spans="1:22" x14ac:dyDescent="0.25">
      <c r="A55" s="112" t="s">
        <v>133</v>
      </c>
      <c r="B55" s="113"/>
      <c r="C55" s="113"/>
      <c r="D55" s="113"/>
      <c r="E55" s="113"/>
      <c r="F55" s="113"/>
      <c r="G55" s="113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2" t="s">
        <v>134</v>
      </c>
      <c r="B56" s="113"/>
      <c r="C56" s="113"/>
      <c r="D56" s="113"/>
      <c r="E56" s="113"/>
      <c r="F56" s="113"/>
      <c r="G56" s="113"/>
      <c r="H56" s="92">
        <v>78</v>
      </c>
      <c r="I56" s="92"/>
      <c r="J56" s="92"/>
      <c r="K56" s="92">
        <v>948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2" t="s">
        <v>135</v>
      </c>
      <c r="B57" s="113"/>
      <c r="C57" s="113"/>
      <c r="D57" s="113"/>
      <c r="E57" s="113"/>
      <c r="F57" s="113"/>
      <c r="G57" s="113"/>
      <c r="H57" s="92">
        <v>206</v>
      </c>
      <c r="I57" s="92"/>
      <c r="J57" s="92"/>
      <c r="K57" s="92">
        <v>923</v>
      </c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112" t="s">
        <v>136</v>
      </c>
      <c r="B58" s="113"/>
      <c r="C58" s="113"/>
      <c r="D58" s="113"/>
      <c r="E58" s="113"/>
      <c r="F58" s="113"/>
      <c r="G58" s="113"/>
      <c r="H58" s="92">
        <v>4</v>
      </c>
      <c r="I58" s="92"/>
      <c r="J58" s="92"/>
      <c r="K58" s="92">
        <v>29</v>
      </c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</row>
    <row r="59" spans="1:22" x14ac:dyDescent="0.25">
      <c r="A59" s="114" t="s">
        <v>137</v>
      </c>
      <c r="B59" s="115"/>
      <c r="C59" s="115"/>
      <c r="D59" s="115"/>
      <c r="E59" s="115"/>
      <c r="F59" s="115"/>
      <c r="G59" s="115"/>
      <c r="H59" s="93">
        <v>78</v>
      </c>
      <c r="I59" s="93"/>
      <c r="J59" s="93"/>
      <c r="K59" s="93">
        <v>798</v>
      </c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</row>
    <row r="60" spans="1:22" x14ac:dyDescent="0.25">
      <c r="A60" s="114" t="s">
        <v>138</v>
      </c>
      <c r="B60" s="115"/>
      <c r="C60" s="115"/>
      <c r="D60" s="115"/>
      <c r="E60" s="115"/>
      <c r="F60" s="115"/>
      <c r="G60" s="115"/>
      <c r="H60" s="93">
        <v>46</v>
      </c>
      <c r="I60" s="93"/>
      <c r="J60" s="93"/>
      <c r="K60" s="93">
        <v>457</v>
      </c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</row>
    <row r="61" spans="1:22" hidden="1" x14ac:dyDescent="0.25">
      <c r="A61" s="114" t="s">
        <v>139</v>
      </c>
      <c r="B61" s="115"/>
      <c r="C61" s="115"/>
      <c r="D61" s="115"/>
      <c r="E61" s="115"/>
      <c r="F61" s="115"/>
      <c r="G61" s="115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</row>
    <row r="62" spans="1:22" ht="30" hidden="1" customHeight="1" x14ac:dyDescent="0.25">
      <c r="A62" s="112" t="s">
        <v>140</v>
      </c>
      <c r="B62" s="113"/>
      <c r="C62" s="113"/>
      <c r="D62" s="113"/>
      <c r="E62" s="113"/>
      <c r="F62" s="113"/>
      <c r="G62" s="113"/>
      <c r="H62" s="92">
        <v>9</v>
      </c>
      <c r="I62" s="92"/>
      <c r="J62" s="92"/>
      <c r="K62" s="92">
        <v>103</v>
      </c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</row>
    <row r="63" spans="1:22" ht="30" hidden="1" customHeight="1" x14ac:dyDescent="0.25">
      <c r="A63" s="112" t="s">
        <v>141</v>
      </c>
      <c r="B63" s="113"/>
      <c r="C63" s="113"/>
      <c r="D63" s="113"/>
      <c r="E63" s="113"/>
      <c r="F63" s="113"/>
      <c r="G63" s="113"/>
      <c r="H63" s="92">
        <v>279</v>
      </c>
      <c r="I63" s="92"/>
      <c r="J63" s="92"/>
      <c r="K63" s="92">
        <v>2230</v>
      </c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</row>
    <row r="64" spans="1:22" hidden="1" x14ac:dyDescent="0.25">
      <c r="A64" s="112" t="s">
        <v>142</v>
      </c>
      <c r="B64" s="113"/>
      <c r="C64" s="113"/>
      <c r="D64" s="113"/>
      <c r="E64" s="113"/>
      <c r="F64" s="113"/>
      <c r="G64" s="113"/>
      <c r="H64" s="92">
        <v>52</v>
      </c>
      <c r="I64" s="92"/>
      <c r="J64" s="92"/>
      <c r="K64" s="92">
        <v>235</v>
      </c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</row>
    <row r="65" spans="1:22" hidden="1" x14ac:dyDescent="0.25">
      <c r="A65" s="112" t="s">
        <v>143</v>
      </c>
      <c r="B65" s="113"/>
      <c r="C65" s="113"/>
      <c r="D65" s="113"/>
      <c r="E65" s="113"/>
      <c r="F65" s="113"/>
      <c r="G65" s="113"/>
      <c r="H65" s="92">
        <v>72</v>
      </c>
      <c r="I65" s="92"/>
      <c r="J65" s="92"/>
      <c r="K65" s="92">
        <v>583</v>
      </c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</row>
    <row r="66" spans="1:22" x14ac:dyDescent="0.25">
      <c r="A66" s="112" t="s">
        <v>144</v>
      </c>
      <c r="B66" s="113"/>
      <c r="C66" s="113"/>
      <c r="D66" s="113"/>
      <c r="E66" s="113"/>
      <c r="F66" s="113"/>
      <c r="G66" s="113"/>
      <c r="H66" s="92">
        <v>412</v>
      </c>
      <c r="I66" s="92"/>
      <c r="J66" s="92"/>
      <c r="K66" s="92">
        <v>3151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</row>
    <row r="67" spans="1:22" ht="16.2" customHeight="1" x14ac:dyDescent="0.25">
      <c r="A67" s="112" t="s">
        <v>145</v>
      </c>
      <c r="B67" s="113"/>
      <c r="C67" s="113"/>
      <c r="D67" s="113"/>
      <c r="E67" s="113"/>
      <c r="F67" s="113"/>
      <c r="G67" s="113"/>
      <c r="H67" s="92">
        <v>41.45</v>
      </c>
      <c r="I67" s="92"/>
      <c r="J67" s="92"/>
      <c r="K67" s="92">
        <v>207.57</v>
      </c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</row>
    <row r="68" spans="1:22" x14ac:dyDescent="0.25">
      <c r="A68" s="114" t="s">
        <v>146</v>
      </c>
      <c r="B68" s="115"/>
      <c r="C68" s="115"/>
      <c r="D68" s="115"/>
      <c r="E68" s="115"/>
      <c r="F68" s="115"/>
      <c r="G68" s="115"/>
      <c r="H68" s="93">
        <v>453.45</v>
      </c>
      <c r="I68" s="93"/>
      <c r="J68" s="93"/>
      <c r="K68" s="93">
        <v>3358.57</v>
      </c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62</v>
      </c>
      <c r="D70" s="48"/>
      <c r="E70" s="48"/>
      <c r="F70" s="48"/>
      <c r="G70" s="48"/>
      <c r="H70" s="74">
        <f>IF(ISBLANK(Y30),"",ROUND(Z30/Y30,2)*100)</f>
        <v>100</v>
      </c>
      <c r="I70" s="48"/>
      <c r="J70" s="48"/>
      <c r="K70" s="74">
        <f>IF(ISBLANK(Y31),"",ROUND(Z31/Y31,2)*100)</f>
        <v>84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63</v>
      </c>
      <c r="D71" s="48"/>
      <c r="E71" s="48"/>
      <c r="F71" s="48"/>
      <c r="G71" s="48"/>
      <c r="H71" s="45">
        <f>IF(ISBLANK(Y30),"",ROUND(AA30/Y30,2)*100)</f>
        <v>59</v>
      </c>
      <c r="I71" s="48"/>
      <c r="J71" s="48"/>
      <c r="K71" s="45">
        <f>IF(ISBLANK(Y31),"",ROUND(AA31/Y31,2)*100)</f>
        <v>48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71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3">
    <mergeCell ref="L17:V17"/>
    <mergeCell ref="H19:I19"/>
    <mergeCell ref="J19:K19"/>
    <mergeCell ref="H31:I31"/>
    <mergeCell ref="K31:L31"/>
    <mergeCell ref="B21:V21"/>
    <mergeCell ref="B22:V22"/>
    <mergeCell ref="B23:V23"/>
    <mergeCell ref="H26:J26"/>
    <mergeCell ref="H30:I30"/>
    <mergeCell ref="K27:L27"/>
    <mergeCell ref="K30:L30"/>
    <mergeCell ref="H28:I28"/>
    <mergeCell ref="H29:I29"/>
    <mergeCell ref="K28:L28"/>
    <mergeCell ref="K29:L29"/>
    <mergeCell ref="A36:B36"/>
    <mergeCell ref="B37:B38"/>
    <mergeCell ref="A37:A38"/>
    <mergeCell ref="H17:I18"/>
    <mergeCell ref="J17:K18"/>
    <mergeCell ref="K37:K38"/>
    <mergeCell ref="H36:J36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  <mergeCell ref="A59:G59"/>
    <mergeCell ref="A40:V40"/>
    <mergeCell ref="A41:V41"/>
    <mergeCell ref="A45:V45"/>
    <mergeCell ref="A47:V47"/>
    <mergeCell ref="A48:V48"/>
    <mergeCell ref="A52:V52"/>
    <mergeCell ref="A54:G54"/>
    <mergeCell ref="A55:G55"/>
    <mergeCell ref="A56:G56"/>
    <mergeCell ref="A57:G57"/>
    <mergeCell ref="A58:G58"/>
    <mergeCell ref="A66:G66"/>
    <mergeCell ref="A67:G67"/>
    <mergeCell ref="A68:G68"/>
    <mergeCell ref="A60:G60"/>
    <mergeCell ref="A61:G61"/>
    <mergeCell ref="A62:G62"/>
    <mergeCell ref="A63:G63"/>
    <mergeCell ref="A64:G64"/>
    <mergeCell ref="A65:G6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55" t="s">
        <v>36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2" t="s">
        <v>33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2" t="s">
        <v>69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1" t="s">
        <v>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6" t="s">
        <v>19</v>
      </c>
      <c r="H10" s="157"/>
      <c r="I10" s="157"/>
      <c r="J10" s="156" t="s">
        <v>20</v>
      </c>
      <c r="K10" s="157"/>
      <c r="L10" s="157"/>
      <c r="M10" s="158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137">
        <f>453.45/1000</f>
        <v>0.45344999999999996</v>
      </c>
      <c r="H11" s="138"/>
      <c r="I11" s="55" t="s">
        <v>5</v>
      </c>
      <c r="J11" s="139">
        <f>3358.57/1000</f>
        <v>3.3585700000000003</v>
      </c>
      <c r="K11" s="140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137">
        <f>0/1000</f>
        <v>0</v>
      </c>
      <c r="H12" s="138"/>
      <c r="I12" s="55" t="s">
        <v>5</v>
      </c>
      <c r="J12" s="139">
        <f>0/1000</f>
        <v>0</v>
      </c>
      <c r="K12" s="140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59">
        <f>0/1000</f>
        <v>0</v>
      </c>
      <c r="H13" s="160"/>
      <c r="I13" s="55" t="s">
        <v>5</v>
      </c>
      <c r="J13" s="139">
        <f>0/1000</f>
        <v>0</v>
      </c>
      <c r="K13" s="140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137">
        <f>(O14+O15)/1000</f>
        <v>7.0999999999999995E-3</v>
      </c>
      <c r="H14" s="138"/>
      <c r="I14" s="55" t="s">
        <v>7</v>
      </c>
      <c r="J14" s="139">
        <f>(P14+P15)/1000</f>
        <v>7.0999999999999995E-3</v>
      </c>
      <c r="K14" s="140"/>
      <c r="L14" s="58">
        <v>403</v>
      </c>
      <c r="M14" s="35" t="s">
        <v>7</v>
      </c>
      <c r="N14" s="57"/>
      <c r="O14" s="26">
        <v>7.08</v>
      </c>
      <c r="P14" s="27">
        <v>7.08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63">
        <f>78/1000</f>
        <v>7.8E-2</v>
      </c>
      <c r="H15" s="164"/>
      <c r="I15" s="55" t="s">
        <v>5</v>
      </c>
      <c r="J15" s="139">
        <f>948/1000</f>
        <v>0.94799999999999995</v>
      </c>
      <c r="K15" s="140"/>
      <c r="L15" s="59">
        <v>4835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4" t="s">
        <v>9</v>
      </c>
      <c r="B20" s="124" t="s">
        <v>0</v>
      </c>
      <c r="C20" s="124" t="s">
        <v>21</v>
      </c>
      <c r="D20" s="62" t="s">
        <v>22</v>
      </c>
      <c r="E20" s="124" t="s">
        <v>23</v>
      </c>
      <c r="F20" s="165" t="s">
        <v>24</v>
      </c>
      <c r="G20" s="166"/>
      <c r="H20" s="165" t="s">
        <v>25</v>
      </c>
      <c r="I20" s="169"/>
      <c r="J20" s="169"/>
      <c r="K20" s="166"/>
      <c r="L20" s="63"/>
      <c r="M20" s="124" t="s">
        <v>26</v>
      </c>
      <c r="N20" s="124" t="s">
        <v>27</v>
      </c>
    </row>
    <row r="21" spans="1:23" s="33" customFormat="1" ht="19.5" customHeight="1" thickBot="1" x14ac:dyDescent="0.3">
      <c r="A21" s="152"/>
      <c r="B21" s="152"/>
      <c r="C21" s="152"/>
      <c r="D21" s="124" t="s">
        <v>32</v>
      </c>
      <c r="E21" s="152"/>
      <c r="F21" s="167"/>
      <c r="G21" s="168"/>
      <c r="H21" s="161" t="s">
        <v>28</v>
      </c>
      <c r="I21" s="162"/>
      <c r="J21" s="161" t="s">
        <v>29</v>
      </c>
      <c r="K21" s="162"/>
      <c r="L21" s="64"/>
      <c r="M21" s="152"/>
      <c r="N21" s="152"/>
    </row>
    <row r="22" spans="1:23" s="33" customFormat="1" ht="19.5" customHeight="1" x14ac:dyDescent="0.25">
      <c r="A22" s="152"/>
      <c r="B22" s="152"/>
      <c r="C22" s="152"/>
      <c r="D22" s="152"/>
      <c r="E22" s="152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2"/>
      <c r="N22" s="152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3" t="s">
        <v>148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23" ht="19.350000000000001" customHeight="1" x14ac:dyDescent="0.25">
      <c r="A25" s="116" t="s">
        <v>149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1:23" s="29" customFormat="1" ht="22.8" x14ac:dyDescent="0.25">
      <c r="A26" s="94">
        <v>1</v>
      </c>
      <c r="B26" s="95" t="s">
        <v>150</v>
      </c>
      <c r="C26" s="82" t="s">
        <v>151</v>
      </c>
      <c r="D26" s="96" t="s">
        <v>152</v>
      </c>
      <c r="E26" s="97">
        <v>0.44</v>
      </c>
      <c r="F26" s="84" t="s">
        <v>153</v>
      </c>
      <c r="G26" s="84">
        <v>4.24</v>
      </c>
      <c r="H26" s="98"/>
      <c r="I26" s="98"/>
      <c r="J26" s="84" t="s">
        <v>154</v>
      </c>
      <c r="K26" s="84">
        <v>50.92</v>
      </c>
      <c r="L26" s="99"/>
      <c r="M26" s="98">
        <f t="shared" ref="M26:M31" si="0">IF(ISNUMBER(K26/G26),IF(NOT(K26/G26=0),K26/G26, " "), " ")</f>
        <v>12.009433962264151</v>
      </c>
      <c r="N26" s="96"/>
    </row>
    <row r="27" spans="1:23" s="29" customFormat="1" ht="22.8" x14ac:dyDescent="0.25">
      <c r="A27" s="94">
        <v>2</v>
      </c>
      <c r="B27" s="95" t="s">
        <v>155</v>
      </c>
      <c r="C27" s="82" t="s">
        <v>156</v>
      </c>
      <c r="D27" s="96" t="s">
        <v>152</v>
      </c>
      <c r="E27" s="97">
        <v>1.22</v>
      </c>
      <c r="F27" s="84" t="s">
        <v>157</v>
      </c>
      <c r="G27" s="84">
        <v>13.15</v>
      </c>
      <c r="H27" s="98"/>
      <c r="I27" s="98"/>
      <c r="J27" s="84" t="s">
        <v>158</v>
      </c>
      <c r="K27" s="84">
        <v>157.93</v>
      </c>
      <c r="L27" s="99"/>
      <c r="M27" s="98">
        <f t="shared" si="0"/>
        <v>12.009885931558935</v>
      </c>
      <c r="N27" s="96"/>
    </row>
    <row r="28" spans="1:23" s="29" customFormat="1" ht="22.8" x14ac:dyDescent="0.25">
      <c r="A28" s="94">
        <v>3</v>
      </c>
      <c r="B28" s="95" t="s">
        <v>159</v>
      </c>
      <c r="C28" s="82" t="s">
        <v>160</v>
      </c>
      <c r="D28" s="96" t="s">
        <v>152</v>
      </c>
      <c r="E28" s="97">
        <v>4.4800000000000004</v>
      </c>
      <c r="F28" s="84" t="s">
        <v>161</v>
      </c>
      <c r="G28" s="84">
        <v>50.18</v>
      </c>
      <c r="H28" s="98"/>
      <c r="I28" s="98"/>
      <c r="J28" s="84" t="s">
        <v>162</v>
      </c>
      <c r="K28" s="84">
        <v>602.16</v>
      </c>
      <c r="L28" s="99"/>
      <c r="M28" s="98">
        <f t="shared" si="0"/>
        <v>12</v>
      </c>
      <c r="N28" s="96"/>
    </row>
    <row r="29" spans="1:23" s="29" customFormat="1" ht="22.8" x14ac:dyDescent="0.25">
      <c r="A29" s="94">
        <v>4</v>
      </c>
      <c r="B29" s="95" t="s">
        <v>163</v>
      </c>
      <c r="C29" s="82" t="s">
        <v>164</v>
      </c>
      <c r="D29" s="96" t="s">
        <v>152</v>
      </c>
      <c r="E29" s="97">
        <v>0.81</v>
      </c>
      <c r="F29" s="84" t="s">
        <v>165</v>
      </c>
      <c r="G29" s="84">
        <v>9.2899999999999991</v>
      </c>
      <c r="H29" s="98"/>
      <c r="I29" s="98"/>
      <c r="J29" s="84" t="s">
        <v>166</v>
      </c>
      <c r="K29" s="84">
        <v>111.47</v>
      </c>
      <c r="L29" s="99"/>
      <c r="M29" s="98">
        <f t="shared" si="0"/>
        <v>11.998923573735199</v>
      </c>
      <c r="N29" s="96"/>
    </row>
    <row r="30" spans="1:23" ht="22.8" x14ac:dyDescent="0.25">
      <c r="A30" s="94">
        <v>5</v>
      </c>
      <c r="B30" s="95" t="s">
        <v>167</v>
      </c>
      <c r="C30" s="82" t="s">
        <v>168</v>
      </c>
      <c r="D30" s="96" t="s">
        <v>152</v>
      </c>
      <c r="E30" s="97">
        <v>0.13</v>
      </c>
      <c r="F30" s="84" t="s">
        <v>169</v>
      </c>
      <c r="G30" s="84">
        <v>1.7</v>
      </c>
      <c r="H30" s="98"/>
      <c r="I30" s="98"/>
      <c r="J30" s="84" t="s">
        <v>170</v>
      </c>
      <c r="K30" s="84">
        <v>20.41</v>
      </c>
      <c r="L30" s="99"/>
      <c r="M30" s="98">
        <f t="shared" si="0"/>
        <v>12.005882352941176</v>
      </c>
      <c r="N30" s="96"/>
    </row>
    <row r="31" spans="1:23" ht="22.8" x14ac:dyDescent="0.25">
      <c r="A31" s="94">
        <v>6</v>
      </c>
      <c r="B31" s="95">
        <v>2</v>
      </c>
      <c r="C31" s="82" t="s">
        <v>171</v>
      </c>
      <c r="D31" s="96" t="s">
        <v>152</v>
      </c>
      <c r="E31" s="97">
        <v>0.02</v>
      </c>
      <c r="F31" s="84" t="s">
        <v>172</v>
      </c>
      <c r="G31" s="84"/>
      <c r="H31" s="98"/>
      <c r="I31" s="98"/>
      <c r="J31" s="84" t="s">
        <v>172</v>
      </c>
      <c r="K31" s="84"/>
      <c r="L31" s="99"/>
      <c r="M31" s="98" t="str">
        <f t="shared" si="0"/>
        <v xml:space="preserve"> </v>
      </c>
      <c r="N31" s="96"/>
    </row>
    <row r="32" spans="1:23" ht="19.350000000000001" customHeight="1" x14ac:dyDescent="0.25">
      <c r="A32" s="116" t="s">
        <v>173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  <row r="33" spans="1:14" ht="34.200000000000003" x14ac:dyDescent="0.25">
      <c r="A33" s="94">
        <v>7</v>
      </c>
      <c r="B33" s="95">
        <v>21141</v>
      </c>
      <c r="C33" s="82" t="s">
        <v>174</v>
      </c>
      <c r="D33" s="96" t="s">
        <v>175</v>
      </c>
      <c r="E33" s="97">
        <v>0.02</v>
      </c>
      <c r="F33" s="84" t="s">
        <v>176</v>
      </c>
      <c r="G33" s="84">
        <v>2.68</v>
      </c>
      <c r="H33" s="98"/>
      <c r="I33" s="98"/>
      <c r="J33" s="84" t="s">
        <v>177</v>
      </c>
      <c r="K33" s="84">
        <v>14.54</v>
      </c>
      <c r="L33" s="99"/>
      <c r="M33" s="98">
        <f>IF(ISNUMBER(K33/G33),IF(NOT(K33/G33=0),K33/G33, " "), " ")</f>
        <v>5.4253731343283578</v>
      </c>
      <c r="N33" s="96" t="s">
        <v>178</v>
      </c>
    </row>
    <row r="34" spans="1:14" ht="22.8" x14ac:dyDescent="0.25">
      <c r="A34" s="94">
        <v>8</v>
      </c>
      <c r="B34" s="95">
        <v>30303</v>
      </c>
      <c r="C34" s="82" t="s">
        <v>179</v>
      </c>
      <c r="D34" s="96" t="s">
        <v>175</v>
      </c>
      <c r="E34" s="97">
        <v>0.04</v>
      </c>
      <c r="F34" s="84" t="s">
        <v>180</v>
      </c>
      <c r="G34" s="84">
        <v>0.04</v>
      </c>
      <c r="H34" s="98"/>
      <c r="I34" s="98"/>
      <c r="J34" s="84" t="s">
        <v>181</v>
      </c>
      <c r="K34" s="84">
        <v>0.2</v>
      </c>
      <c r="L34" s="99"/>
      <c r="M34" s="98">
        <f>IF(ISNUMBER(K34/G34),IF(NOT(K34/G34=0),K34/G34, " "), " ")</f>
        <v>5</v>
      </c>
      <c r="N34" s="96" t="s">
        <v>178</v>
      </c>
    </row>
    <row r="35" spans="1:14" ht="22.8" x14ac:dyDescent="0.25">
      <c r="A35" s="94">
        <v>9</v>
      </c>
      <c r="B35" s="95">
        <v>40502</v>
      </c>
      <c r="C35" s="82" t="s">
        <v>182</v>
      </c>
      <c r="D35" s="96" t="s">
        <v>175</v>
      </c>
      <c r="E35" s="97">
        <v>0.04</v>
      </c>
      <c r="F35" s="84" t="s">
        <v>183</v>
      </c>
      <c r="G35" s="84">
        <v>0.32</v>
      </c>
      <c r="H35" s="98"/>
      <c r="I35" s="98"/>
      <c r="J35" s="84" t="s">
        <v>184</v>
      </c>
      <c r="K35" s="84">
        <v>1.8</v>
      </c>
      <c r="L35" s="99"/>
      <c r="M35" s="98">
        <f>IF(ISNUMBER(K35/G35),IF(NOT(K35/G35=0),K35/G35, " "), " ")</f>
        <v>5.625</v>
      </c>
      <c r="N35" s="96" t="s">
        <v>178</v>
      </c>
    </row>
    <row r="36" spans="1:14" ht="22.8" x14ac:dyDescent="0.25">
      <c r="A36" s="94">
        <v>10</v>
      </c>
      <c r="B36" s="95">
        <v>253100</v>
      </c>
      <c r="C36" s="82" t="s">
        <v>185</v>
      </c>
      <c r="D36" s="96" t="s">
        <v>175</v>
      </c>
      <c r="E36" s="97">
        <v>0.01</v>
      </c>
      <c r="F36" s="84" t="s">
        <v>186</v>
      </c>
      <c r="G36" s="84">
        <v>0.02</v>
      </c>
      <c r="H36" s="98"/>
      <c r="I36" s="98"/>
      <c r="J36" s="84" t="s">
        <v>187</v>
      </c>
      <c r="K36" s="84">
        <v>0.09</v>
      </c>
      <c r="L36" s="99"/>
      <c r="M36" s="98">
        <f>IF(ISNUMBER(K36/G36),IF(NOT(K36/G36=0),K36/G36, " "), " ")</f>
        <v>4.5</v>
      </c>
      <c r="N36" s="96" t="s">
        <v>188</v>
      </c>
    </row>
    <row r="37" spans="1:14" ht="22.8" x14ac:dyDescent="0.25">
      <c r="A37" s="94">
        <v>11</v>
      </c>
      <c r="B37" s="95">
        <v>400001</v>
      </c>
      <c r="C37" s="82" t="s">
        <v>189</v>
      </c>
      <c r="D37" s="96" t="s">
        <v>175</v>
      </c>
      <c r="E37" s="97">
        <v>0.01</v>
      </c>
      <c r="F37" s="84" t="s">
        <v>190</v>
      </c>
      <c r="G37" s="84">
        <v>1.03</v>
      </c>
      <c r="H37" s="98"/>
      <c r="I37" s="98"/>
      <c r="J37" s="84" t="s">
        <v>191</v>
      </c>
      <c r="K37" s="84">
        <v>5.87</v>
      </c>
      <c r="L37" s="99"/>
      <c r="M37" s="98">
        <f>IF(ISNUMBER(K37/G37),IF(NOT(K37/G37=0),K37/G37, " "), " ")</f>
        <v>5.6990291262135919</v>
      </c>
      <c r="N37" s="96" t="s">
        <v>178</v>
      </c>
    </row>
    <row r="38" spans="1:14" ht="19.350000000000001" customHeight="1" x14ac:dyDescent="0.25">
      <c r="A38" s="116" t="s">
        <v>192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</row>
    <row r="39" spans="1:14" ht="34.200000000000003" x14ac:dyDescent="0.25">
      <c r="A39" s="94">
        <v>12</v>
      </c>
      <c r="B39" s="95" t="s">
        <v>193</v>
      </c>
      <c r="C39" s="82" t="s">
        <v>194</v>
      </c>
      <c r="D39" s="96" t="s">
        <v>195</v>
      </c>
      <c r="E39" s="97">
        <v>2.0249999999999999</v>
      </c>
      <c r="F39" s="84" t="s">
        <v>196</v>
      </c>
      <c r="G39" s="84">
        <v>26.35</v>
      </c>
      <c r="H39" s="98">
        <v>79</v>
      </c>
      <c r="I39" s="98">
        <v>159.97999999999999</v>
      </c>
      <c r="J39" s="84" t="s">
        <v>197</v>
      </c>
      <c r="K39" s="84">
        <v>169.74</v>
      </c>
      <c r="L39" s="99"/>
      <c r="M39" s="98">
        <f t="shared" ref="M39:M49" si="1">IF(ISNUMBER(K39/G39),IF(NOT(K39/G39=0),K39/G39, " "), " ")</f>
        <v>6.4417457305502843</v>
      </c>
      <c r="N39" s="96" t="s">
        <v>198</v>
      </c>
    </row>
    <row r="40" spans="1:14" ht="34.200000000000003" x14ac:dyDescent="0.25">
      <c r="A40" s="94">
        <v>13</v>
      </c>
      <c r="B40" s="95" t="s">
        <v>199</v>
      </c>
      <c r="C40" s="82" t="s">
        <v>200</v>
      </c>
      <c r="D40" s="96" t="s">
        <v>201</v>
      </c>
      <c r="E40" s="97">
        <v>1E-4</v>
      </c>
      <c r="F40" s="84" t="s">
        <v>202</v>
      </c>
      <c r="G40" s="84">
        <v>1.02</v>
      </c>
      <c r="H40" s="98">
        <v>69600</v>
      </c>
      <c r="I40" s="98">
        <v>6.96</v>
      </c>
      <c r="J40" s="84" t="s">
        <v>203</v>
      </c>
      <c r="K40" s="84">
        <v>7.13</v>
      </c>
      <c r="L40" s="99"/>
      <c r="M40" s="98">
        <f t="shared" si="1"/>
        <v>6.9901960784313726</v>
      </c>
      <c r="N40" s="96" t="s">
        <v>204</v>
      </c>
    </row>
    <row r="41" spans="1:14" ht="114" x14ac:dyDescent="0.25">
      <c r="A41" s="94">
        <v>14</v>
      </c>
      <c r="B41" s="95" t="s">
        <v>205</v>
      </c>
      <c r="C41" s="82" t="s">
        <v>206</v>
      </c>
      <c r="D41" s="96" t="s">
        <v>201</v>
      </c>
      <c r="E41" s="97">
        <v>3.8E-3</v>
      </c>
      <c r="F41" s="84" t="s">
        <v>207</v>
      </c>
      <c r="G41" s="84">
        <v>20.14</v>
      </c>
      <c r="H41" s="98">
        <v>27826.78</v>
      </c>
      <c r="I41" s="98">
        <v>105.74</v>
      </c>
      <c r="J41" s="84" t="s">
        <v>208</v>
      </c>
      <c r="K41" s="84">
        <v>108.88</v>
      </c>
      <c r="L41" s="99"/>
      <c r="M41" s="98">
        <f t="shared" si="1"/>
        <v>5.4061569016881821</v>
      </c>
      <c r="N41" s="96" t="s">
        <v>209</v>
      </c>
    </row>
    <row r="42" spans="1:14" ht="34.200000000000003" x14ac:dyDescent="0.25">
      <c r="A42" s="94">
        <v>15</v>
      </c>
      <c r="B42" s="95" t="s">
        <v>210</v>
      </c>
      <c r="C42" s="82" t="s">
        <v>211</v>
      </c>
      <c r="D42" s="96" t="s">
        <v>212</v>
      </c>
      <c r="E42" s="97">
        <v>7.0000000000000001E-3</v>
      </c>
      <c r="F42" s="84" t="s">
        <v>213</v>
      </c>
      <c r="G42" s="84">
        <v>0.3</v>
      </c>
      <c r="H42" s="98">
        <v>219.37</v>
      </c>
      <c r="I42" s="98">
        <v>1.54</v>
      </c>
      <c r="J42" s="84" t="s">
        <v>214</v>
      </c>
      <c r="K42" s="84">
        <v>1.57</v>
      </c>
      <c r="L42" s="99"/>
      <c r="M42" s="98">
        <f t="shared" si="1"/>
        <v>5.2333333333333334</v>
      </c>
      <c r="N42" s="96" t="s">
        <v>215</v>
      </c>
    </row>
    <row r="43" spans="1:14" ht="22.8" x14ac:dyDescent="0.25">
      <c r="A43" s="94">
        <v>16</v>
      </c>
      <c r="B43" s="95" t="s">
        <v>216</v>
      </c>
      <c r="C43" s="82" t="s">
        <v>217</v>
      </c>
      <c r="D43" s="96" t="s">
        <v>195</v>
      </c>
      <c r="E43" s="97">
        <v>7.4999999999999997E-2</v>
      </c>
      <c r="F43" s="84" t="s">
        <v>218</v>
      </c>
      <c r="G43" s="84">
        <v>0.56999999999999995</v>
      </c>
      <c r="H43" s="98">
        <v>27.65</v>
      </c>
      <c r="I43" s="98">
        <v>2.0699999999999998</v>
      </c>
      <c r="J43" s="84" t="s">
        <v>219</v>
      </c>
      <c r="K43" s="84">
        <v>2.17</v>
      </c>
      <c r="L43" s="99"/>
      <c r="M43" s="98">
        <f t="shared" si="1"/>
        <v>3.8070175438596494</v>
      </c>
      <c r="N43" s="96" t="s">
        <v>220</v>
      </c>
    </row>
    <row r="44" spans="1:14" ht="34.200000000000003" x14ac:dyDescent="0.25">
      <c r="A44" s="94">
        <v>17</v>
      </c>
      <c r="B44" s="95" t="s">
        <v>221</v>
      </c>
      <c r="C44" s="82" t="s">
        <v>222</v>
      </c>
      <c r="D44" s="96" t="s">
        <v>201</v>
      </c>
      <c r="E44" s="97">
        <v>5.9999999999999995E-4</v>
      </c>
      <c r="F44" s="84" t="s">
        <v>223</v>
      </c>
      <c r="G44" s="84">
        <v>7.07</v>
      </c>
      <c r="H44" s="98">
        <v>36017</v>
      </c>
      <c r="I44" s="98">
        <v>21.61</v>
      </c>
      <c r="J44" s="84" t="s">
        <v>224</v>
      </c>
      <c r="K44" s="84">
        <v>22.2</v>
      </c>
      <c r="L44" s="99"/>
      <c r="M44" s="98">
        <f t="shared" si="1"/>
        <v>3.1400282885431396</v>
      </c>
      <c r="N44" s="96" t="s">
        <v>225</v>
      </c>
    </row>
    <row r="45" spans="1:14" ht="34.200000000000003" x14ac:dyDescent="0.25">
      <c r="A45" s="94">
        <v>18</v>
      </c>
      <c r="B45" s="95" t="s">
        <v>226</v>
      </c>
      <c r="C45" s="82" t="s">
        <v>227</v>
      </c>
      <c r="D45" s="96" t="s">
        <v>201</v>
      </c>
      <c r="E45" s="97">
        <v>2.8999999999999998E-3</v>
      </c>
      <c r="F45" s="84" t="s">
        <v>228</v>
      </c>
      <c r="G45" s="84">
        <v>60.64</v>
      </c>
      <c r="H45" s="98">
        <v>59777.7</v>
      </c>
      <c r="I45" s="98">
        <v>173.36</v>
      </c>
      <c r="J45" s="84" t="s">
        <v>229</v>
      </c>
      <c r="K45" s="84">
        <v>177.7</v>
      </c>
      <c r="L45" s="99"/>
      <c r="M45" s="98">
        <f t="shared" si="1"/>
        <v>2.9304089709762531</v>
      </c>
      <c r="N45" s="96" t="s">
        <v>230</v>
      </c>
    </row>
    <row r="46" spans="1:14" ht="34.200000000000003" x14ac:dyDescent="0.25">
      <c r="A46" s="94">
        <v>19</v>
      </c>
      <c r="B46" s="95" t="s">
        <v>231</v>
      </c>
      <c r="C46" s="82" t="s">
        <v>232</v>
      </c>
      <c r="D46" s="96" t="s">
        <v>201</v>
      </c>
      <c r="E46" s="97">
        <v>2.2000000000000001E-3</v>
      </c>
      <c r="F46" s="84" t="s">
        <v>233</v>
      </c>
      <c r="G46" s="84">
        <v>31.87</v>
      </c>
      <c r="H46" s="98">
        <v>49632</v>
      </c>
      <c r="I46" s="98">
        <v>109.19</v>
      </c>
      <c r="J46" s="84" t="s">
        <v>234</v>
      </c>
      <c r="K46" s="84">
        <v>111.9</v>
      </c>
      <c r="L46" s="99"/>
      <c r="M46" s="98">
        <f t="shared" si="1"/>
        <v>3.5111390021964231</v>
      </c>
      <c r="N46" s="96" t="s">
        <v>235</v>
      </c>
    </row>
    <row r="47" spans="1:14" ht="22.8" x14ac:dyDescent="0.25">
      <c r="A47" s="94">
        <v>20</v>
      </c>
      <c r="B47" s="95" t="s">
        <v>236</v>
      </c>
      <c r="C47" s="82" t="s">
        <v>237</v>
      </c>
      <c r="D47" s="96" t="s">
        <v>238</v>
      </c>
      <c r="E47" s="97">
        <v>4.0000000000000001E-3</v>
      </c>
      <c r="F47" s="84" t="s">
        <v>239</v>
      </c>
      <c r="G47" s="84">
        <v>19.64</v>
      </c>
      <c r="H47" s="98">
        <v>32390</v>
      </c>
      <c r="I47" s="98">
        <v>129.56</v>
      </c>
      <c r="J47" s="84" t="s">
        <v>240</v>
      </c>
      <c r="K47" s="84">
        <v>132.22</v>
      </c>
      <c r="L47" s="99"/>
      <c r="M47" s="98">
        <f t="shared" si="1"/>
        <v>6.7321792260692463</v>
      </c>
      <c r="N47" s="96" t="s">
        <v>241</v>
      </c>
    </row>
    <row r="48" spans="1:14" ht="22.8" x14ac:dyDescent="0.25">
      <c r="A48" s="94">
        <v>21</v>
      </c>
      <c r="B48" s="95" t="s">
        <v>242</v>
      </c>
      <c r="C48" s="82" t="s">
        <v>243</v>
      </c>
      <c r="D48" s="96" t="s">
        <v>212</v>
      </c>
      <c r="E48" s="97">
        <v>0.5</v>
      </c>
      <c r="F48" s="84" t="s">
        <v>244</v>
      </c>
      <c r="G48" s="84">
        <v>13.15</v>
      </c>
      <c r="H48" s="98"/>
      <c r="I48" s="98"/>
      <c r="J48" s="84" t="s">
        <v>245</v>
      </c>
      <c r="K48" s="84">
        <v>61.88</v>
      </c>
      <c r="L48" s="99"/>
      <c r="M48" s="98">
        <f t="shared" si="1"/>
        <v>4.7057034220532321</v>
      </c>
      <c r="N48" s="96"/>
    </row>
    <row r="49" spans="1:14" ht="34.200000000000003" x14ac:dyDescent="0.25">
      <c r="A49" s="94">
        <v>22</v>
      </c>
      <c r="B49" s="95" t="s">
        <v>246</v>
      </c>
      <c r="C49" s="82" t="s">
        <v>247</v>
      </c>
      <c r="D49" s="96" t="s">
        <v>248</v>
      </c>
      <c r="E49" s="97">
        <v>1</v>
      </c>
      <c r="F49" s="84" t="s">
        <v>249</v>
      </c>
      <c r="G49" s="84">
        <v>23.1</v>
      </c>
      <c r="H49" s="98"/>
      <c r="I49" s="98"/>
      <c r="J49" s="84" t="s">
        <v>250</v>
      </c>
      <c r="K49" s="84">
        <v>125.2</v>
      </c>
      <c r="L49" s="99"/>
      <c r="M49" s="98">
        <f t="shared" si="1"/>
        <v>5.4199134199134198</v>
      </c>
      <c r="N49" s="96"/>
    </row>
    <row r="50" spans="1:14" ht="19.350000000000001" customHeight="1" x14ac:dyDescent="0.25">
      <c r="A50" s="153" t="s">
        <v>251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</row>
    <row r="51" spans="1:14" ht="19.350000000000001" customHeight="1" x14ac:dyDescent="0.25">
      <c r="A51" s="116" t="s">
        <v>192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</row>
    <row r="52" spans="1:14" ht="22.8" x14ac:dyDescent="0.25">
      <c r="A52" s="94">
        <v>23</v>
      </c>
      <c r="B52" s="95" t="s">
        <v>252</v>
      </c>
      <c r="C52" s="82" t="s">
        <v>253</v>
      </c>
      <c r="D52" s="96" t="s">
        <v>248</v>
      </c>
      <c r="E52" s="97">
        <v>1</v>
      </c>
      <c r="F52" s="84" t="s">
        <v>172</v>
      </c>
      <c r="G52" s="84"/>
      <c r="H52" s="98"/>
      <c r="I52" s="98"/>
      <c r="J52" s="84" t="s">
        <v>172</v>
      </c>
      <c r="K52" s="84"/>
      <c r="L52" s="99"/>
      <c r="M52" s="98" t="str">
        <f>IF(ISNUMBER(K52/G52),IF(NOT(K52/G52=0),K52/G52, " "), " ")</f>
        <v xml:space="preserve"> </v>
      </c>
      <c r="N52" s="96"/>
    </row>
    <row r="53" spans="1:14" ht="22.8" x14ac:dyDescent="0.25">
      <c r="A53" s="94">
        <v>24</v>
      </c>
      <c r="B53" s="95" t="s">
        <v>254</v>
      </c>
      <c r="C53" s="82" t="s">
        <v>255</v>
      </c>
      <c r="D53" s="96" t="s">
        <v>201</v>
      </c>
      <c r="E53" s="97">
        <v>4.0000000000000002E-4</v>
      </c>
      <c r="F53" s="84" t="s">
        <v>172</v>
      </c>
      <c r="G53" s="84"/>
      <c r="H53" s="98"/>
      <c r="I53" s="98"/>
      <c r="J53" s="84" t="s">
        <v>172</v>
      </c>
      <c r="K53" s="84"/>
      <c r="L53" s="99"/>
      <c r="M53" s="98" t="str">
        <f>IF(ISNUMBER(K53/G53),IF(NOT(K53/G53=0),K53/G53, " "), " ")</f>
        <v xml:space="preserve"> </v>
      </c>
      <c r="N53" s="96"/>
    </row>
    <row r="54" spans="1:14" ht="22.8" x14ac:dyDescent="0.25">
      <c r="A54" s="100">
        <v>25</v>
      </c>
      <c r="B54" s="101" t="s">
        <v>256</v>
      </c>
      <c r="C54" s="88" t="s">
        <v>257</v>
      </c>
      <c r="D54" s="102" t="s">
        <v>201</v>
      </c>
      <c r="E54" s="103">
        <v>2.2100000000000002E-2</v>
      </c>
      <c r="F54" s="90" t="s">
        <v>172</v>
      </c>
      <c r="G54" s="90"/>
      <c r="H54" s="104"/>
      <c r="I54" s="104"/>
      <c r="J54" s="90" t="s">
        <v>172</v>
      </c>
      <c r="K54" s="90"/>
      <c r="L54" s="105"/>
      <c r="M54" s="104" t="str">
        <f>IF(ISNUMBER(K54/G54),IF(NOT(K54/G54=0),K54/G54, " "), " ")</f>
        <v xml:space="preserve"> </v>
      </c>
      <c r="N54" s="102"/>
    </row>
    <row r="55" spans="1:14" x14ac:dyDescent="0.25">
      <c r="A55" s="112" t="s">
        <v>129</v>
      </c>
      <c r="B55" s="113"/>
      <c r="C55" s="113"/>
      <c r="D55" s="113"/>
      <c r="E55" s="113"/>
      <c r="F55" s="113"/>
      <c r="G55" s="106">
        <v>288</v>
      </c>
      <c r="H55" s="107"/>
      <c r="I55" s="107"/>
      <c r="J55" s="107"/>
      <c r="K55" s="106">
        <v>1896</v>
      </c>
      <c r="L55" s="108"/>
      <c r="M55" s="106">
        <f t="shared" ref="M55:M69" ca="1" si="2">IF(ISNUMBER(INDIRECT("K" &amp; ROW())/INDIRECT("G" &amp; ROW())),INDIRECT("K" &amp; ROW())/INDIRECT("G" &amp; ROW()), " ")</f>
        <v>6.583333333333333</v>
      </c>
      <c r="N55" s="92" t="s">
        <v>258</v>
      </c>
    </row>
    <row r="56" spans="1:14" x14ac:dyDescent="0.25">
      <c r="A56" s="112" t="s">
        <v>133</v>
      </c>
      <c r="B56" s="113"/>
      <c r="C56" s="113"/>
      <c r="D56" s="113"/>
      <c r="E56" s="113"/>
      <c r="F56" s="113"/>
      <c r="G56" s="106"/>
      <c r="H56" s="107"/>
      <c r="I56" s="107"/>
      <c r="J56" s="107"/>
      <c r="K56" s="106"/>
      <c r="L56" s="108"/>
      <c r="M56" s="106" t="str">
        <f t="shared" ca="1" si="2"/>
        <v xml:space="preserve"> </v>
      </c>
      <c r="N56" s="92" t="s">
        <v>258</v>
      </c>
    </row>
    <row r="57" spans="1:14" x14ac:dyDescent="0.25">
      <c r="A57" s="112" t="s">
        <v>134</v>
      </c>
      <c r="B57" s="113"/>
      <c r="C57" s="113"/>
      <c r="D57" s="113"/>
      <c r="E57" s="113"/>
      <c r="F57" s="113"/>
      <c r="G57" s="106">
        <v>78</v>
      </c>
      <c r="H57" s="107"/>
      <c r="I57" s="107"/>
      <c r="J57" s="107"/>
      <c r="K57" s="106">
        <v>948</v>
      </c>
      <c r="L57" s="108"/>
      <c r="M57" s="106">
        <f t="shared" ca="1" si="2"/>
        <v>12.153846153846153</v>
      </c>
      <c r="N57" s="92" t="s">
        <v>258</v>
      </c>
    </row>
    <row r="58" spans="1:14" x14ac:dyDescent="0.25">
      <c r="A58" s="112" t="s">
        <v>135</v>
      </c>
      <c r="B58" s="113"/>
      <c r="C58" s="113"/>
      <c r="D58" s="113"/>
      <c r="E58" s="113"/>
      <c r="F58" s="113"/>
      <c r="G58" s="106">
        <v>206</v>
      </c>
      <c r="H58" s="107"/>
      <c r="I58" s="107"/>
      <c r="J58" s="107"/>
      <c r="K58" s="106">
        <v>923</v>
      </c>
      <c r="L58" s="108"/>
      <c r="M58" s="106">
        <f t="shared" ca="1" si="2"/>
        <v>4.4805825242718447</v>
      </c>
      <c r="N58" s="92" t="s">
        <v>258</v>
      </c>
    </row>
    <row r="59" spans="1:14" x14ac:dyDescent="0.25">
      <c r="A59" s="112" t="s">
        <v>136</v>
      </c>
      <c r="B59" s="113"/>
      <c r="C59" s="113"/>
      <c r="D59" s="113"/>
      <c r="E59" s="113"/>
      <c r="F59" s="113"/>
      <c r="G59" s="106">
        <v>4</v>
      </c>
      <c r="H59" s="107"/>
      <c r="I59" s="107"/>
      <c r="J59" s="107"/>
      <c r="K59" s="106">
        <v>29</v>
      </c>
      <c r="L59" s="108"/>
      <c r="M59" s="106">
        <f t="shared" ca="1" si="2"/>
        <v>7.25</v>
      </c>
      <c r="N59" s="92" t="s">
        <v>258</v>
      </c>
    </row>
    <row r="60" spans="1:14" x14ac:dyDescent="0.25">
      <c r="A60" s="114" t="s">
        <v>137</v>
      </c>
      <c r="B60" s="115"/>
      <c r="C60" s="115"/>
      <c r="D60" s="115"/>
      <c r="E60" s="115"/>
      <c r="F60" s="115"/>
      <c r="G60" s="109">
        <v>78</v>
      </c>
      <c r="H60" s="110"/>
      <c r="I60" s="110"/>
      <c r="J60" s="110"/>
      <c r="K60" s="109">
        <v>798</v>
      </c>
      <c r="L60" s="111"/>
      <c r="M60" s="109">
        <f t="shared" ca="1" si="2"/>
        <v>10.23076923076923</v>
      </c>
      <c r="N60" s="93" t="s">
        <v>258</v>
      </c>
    </row>
    <row r="61" spans="1:14" x14ac:dyDescent="0.25">
      <c r="A61" s="114" t="s">
        <v>138</v>
      </c>
      <c r="B61" s="115"/>
      <c r="C61" s="115"/>
      <c r="D61" s="115"/>
      <c r="E61" s="115"/>
      <c r="F61" s="115"/>
      <c r="G61" s="109">
        <v>46</v>
      </c>
      <c r="H61" s="110"/>
      <c r="I61" s="110"/>
      <c r="J61" s="110"/>
      <c r="K61" s="109">
        <v>457</v>
      </c>
      <c r="L61" s="111"/>
      <c r="M61" s="109">
        <f t="shared" ca="1" si="2"/>
        <v>9.9347826086956523</v>
      </c>
      <c r="N61" s="93" t="s">
        <v>258</v>
      </c>
    </row>
    <row r="62" spans="1:14" x14ac:dyDescent="0.25">
      <c r="A62" s="114" t="s">
        <v>139</v>
      </c>
      <c r="B62" s="115"/>
      <c r="C62" s="115"/>
      <c r="D62" s="115"/>
      <c r="E62" s="115"/>
      <c r="F62" s="115"/>
      <c r="G62" s="109"/>
      <c r="H62" s="110"/>
      <c r="I62" s="110"/>
      <c r="J62" s="110"/>
      <c r="K62" s="109"/>
      <c r="L62" s="111"/>
      <c r="M62" s="109" t="str">
        <f t="shared" ca="1" si="2"/>
        <v xml:space="preserve"> </v>
      </c>
      <c r="N62" s="93" t="s">
        <v>258</v>
      </c>
    </row>
    <row r="63" spans="1:14" ht="30" customHeight="1" x14ac:dyDescent="0.25">
      <c r="A63" s="112" t="s">
        <v>140</v>
      </c>
      <c r="B63" s="113"/>
      <c r="C63" s="113"/>
      <c r="D63" s="113"/>
      <c r="E63" s="113"/>
      <c r="F63" s="113"/>
      <c r="G63" s="106">
        <v>9</v>
      </c>
      <c r="H63" s="107"/>
      <c r="I63" s="107"/>
      <c r="J63" s="107"/>
      <c r="K63" s="106">
        <v>103</v>
      </c>
      <c r="L63" s="108"/>
      <c r="M63" s="106">
        <f t="shared" ca="1" si="2"/>
        <v>11.444444444444445</v>
      </c>
      <c r="N63" s="92" t="s">
        <v>258</v>
      </c>
    </row>
    <row r="64" spans="1:14" ht="30" customHeight="1" x14ac:dyDescent="0.25">
      <c r="A64" s="112" t="s">
        <v>141</v>
      </c>
      <c r="B64" s="113"/>
      <c r="C64" s="113"/>
      <c r="D64" s="113"/>
      <c r="E64" s="113"/>
      <c r="F64" s="113"/>
      <c r="G64" s="106">
        <v>279</v>
      </c>
      <c r="H64" s="107"/>
      <c r="I64" s="107"/>
      <c r="J64" s="107"/>
      <c r="K64" s="106">
        <v>2230</v>
      </c>
      <c r="L64" s="108"/>
      <c r="M64" s="106">
        <f t="shared" ca="1" si="2"/>
        <v>7.9928315412186377</v>
      </c>
      <c r="N64" s="92" t="s">
        <v>258</v>
      </c>
    </row>
    <row r="65" spans="1:14" x14ac:dyDescent="0.25">
      <c r="A65" s="112" t="s">
        <v>142</v>
      </c>
      <c r="B65" s="113"/>
      <c r="C65" s="113"/>
      <c r="D65" s="113"/>
      <c r="E65" s="113"/>
      <c r="F65" s="113"/>
      <c r="G65" s="106">
        <v>52</v>
      </c>
      <c r="H65" s="107"/>
      <c r="I65" s="107"/>
      <c r="J65" s="107"/>
      <c r="K65" s="106">
        <v>235</v>
      </c>
      <c r="L65" s="108"/>
      <c r="M65" s="106">
        <f t="shared" ca="1" si="2"/>
        <v>4.5192307692307692</v>
      </c>
      <c r="N65" s="92" t="s">
        <v>258</v>
      </c>
    </row>
    <row r="66" spans="1:14" x14ac:dyDescent="0.25">
      <c r="A66" s="112" t="s">
        <v>143</v>
      </c>
      <c r="B66" s="113"/>
      <c r="C66" s="113"/>
      <c r="D66" s="113"/>
      <c r="E66" s="113"/>
      <c r="F66" s="113"/>
      <c r="G66" s="106">
        <v>72</v>
      </c>
      <c r="H66" s="107"/>
      <c r="I66" s="107"/>
      <c r="J66" s="107"/>
      <c r="K66" s="106">
        <v>583</v>
      </c>
      <c r="L66" s="108"/>
      <c r="M66" s="106">
        <f t="shared" ca="1" si="2"/>
        <v>8.0972222222222214</v>
      </c>
      <c r="N66" s="92" t="s">
        <v>258</v>
      </c>
    </row>
    <row r="67" spans="1:14" x14ac:dyDescent="0.25">
      <c r="A67" s="112" t="s">
        <v>144</v>
      </c>
      <c r="B67" s="113"/>
      <c r="C67" s="113"/>
      <c r="D67" s="113"/>
      <c r="E67" s="113"/>
      <c r="F67" s="113"/>
      <c r="G67" s="106">
        <v>412</v>
      </c>
      <c r="H67" s="107"/>
      <c r="I67" s="107"/>
      <c r="J67" s="107"/>
      <c r="K67" s="106">
        <v>3151</v>
      </c>
      <c r="L67" s="108"/>
      <c r="M67" s="106">
        <f t="shared" ca="1" si="2"/>
        <v>7.6480582524271847</v>
      </c>
      <c r="N67" s="92" t="s">
        <v>258</v>
      </c>
    </row>
    <row r="68" spans="1:14" ht="30" customHeight="1" x14ac:dyDescent="0.25">
      <c r="A68" s="112" t="s">
        <v>145</v>
      </c>
      <c r="B68" s="113"/>
      <c r="C68" s="113"/>
      <c r="D68" s="113"/>
      <c r="E68" s="113"/>
      <c r="F68" s="113"/>
      <c r="G68" s="106">
        <v>41.45</v>
      </c>
      <c r="H68" s="107"/>
      <c r="I68" s="107"/>
      <c r="J68" s="107"/>
      <c r="K68" s="106">
        <v>207.57</v>
      </c>
      <c r="L68" s="108"/>
      <c r="M68" s="106">
        <f t="shared" ca="1" si="2"/>
        <v>5.0077201447527138</v>
      </c>
      <c r="N68" s="92" t="s">
        <v>258</v>
      </c>
    </row>
    <row r="69" spans="1:14" x14ac:dyDescent="0.25">
      <c r="A69" s="114" t="s">
        <v>146</v>
      </c>
      <c r="B69" s="115"/>
      <c r="C69" s="115"/>
      <c r="D69" s="115"/>
      <c r="E69" s="115"/>
      <c r="F69" s="115"/>
      <c r="G69" s="109">
        <v>453.45</v>
      </c>
      <c r="H69" s="110"/>
      <c r="I69" s="110"/>
      <c r="J69" s="110"/>
      <c r="K69" s="109">
        <v>3358.57</v>
      </c>
      <c r="L69" s="111"/>
      <c r="M69" s="109">
        <f t="shared" ca="1" si="2"/>
        <v>7.4067041570184147</v>
      </c>
      <c r="N69" s="93" t="s">
        <v>258</v>
      </c>
    </row>
    <row r="70" spans="1:14" x14ac:dyDescent="0.25">
      <c r="A70" s="48"/>
      <c r="G70" s="67"/>
      <c r="H70" s="68"/>
      <c r="I70" s="68"/>
      <c r="J70" s="68"/>
      <c r="K70" s="67"/>
      <c r="L70" s="69"/>
      <c r="M70" s="67"/>
      <c r="N70" s="48"/>
    </row>
    <row r="71" spans="1:14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75" t="s">
        <v>70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3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</sheetData>
  <mergeCells count="48">
    <mergeCell ref="A20:A22"/>
    <mergeCell ref="B20:B22"/>
    <mergeCell ref="C20:C22"/>
    <mergeCell ref="E20:E22"/>
    <mergeCell ref="F20:G21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G11:H11"/>
    <mergeCell ref="J11:K11"/>
    <mergeCell ref="G14:H14"/>
    <mergeCell ref="J10:M10"/>
    <mergeCell ref="G12:H12"/>
    <mergeCell ref="J12:K12"/>
    <mergeCell ref="G13:H13"/>
    <mergeCell ref="A5:N5"/>
    <mergeCell ref="A6:N6"/>
    <mergeCell ref="A7:N7"/>
    <mergeCell ref="A8:N8"/>
    <mergeCell ref="G10:I10"/>
    <mergeCell ref="A60:F60"/>
    <mergeCell ref="A24:N24"/>
    <mergeCell ref="A25:N25"/>
    <mergeCell ref="A32:N32"/>
    <mergeCell ref="A38:N38"/>
    <mergeCell ref="A50:N50"/>
    <mergeCell ref="A51:N51"/>
    <mergeCell ref="A55:F55"/>
    <mergeCell ref="A56:F56"/>
    <mergeCell ref="A57:F57"/>
    <mergeCell ref="A58:F58"/>
    <mergeCell ref="A59:F59"/>
    <mergeCell ref="A67:F67"/>
    <mergeCell ref="A68:F68"/>
    <mergeCell ref="A69:F69"/>
    <mergeCell ref="A61:F61"/>
    <mergeCell ref="A62:F62"/>
    <mergeCell ref="A63:F63"/>
    <mergeCell ref="A64:F64"/>
    <mergeCell ref="A65:F65"/>
    <mergeCell ref="A66:F66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2016-03-10T08:45:30Z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