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1" i="16"/>
  <c r="M32" i="16"/>
  <c r="M33" i="16"/>
  <c r="M34" i="16"/>
  <c r="M3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6" i="16"/>
  <c r="M40" i="16"/>
  <c r="M44" i="16"/>
  <c r="M37" i="16"/>
  <c r="M41" i="16"/>
  <c r="M45" i="16"/>
  <c r="M38" i="16"/>
  <c r="M42" i="16"/>
  <c r="M46" i="16"/>
  <c r="M39" i="16"/>
  <c r="M43" i="16"/>
  <c r="M4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<sst xmlns="http://schemas.openxmlformats.org/spreadsheetml/2006/main" count="230" uniqueCount="153">
  <si>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</si>
  <si>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</si>
  <si>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</si>
  <si>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</si>
  <si>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</si>
  <si>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</si>
  <si>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</si>
  <si>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</si>
  <si>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</si>
  <si>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</si>
  <si>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</si>
  <si>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</si>
  <si>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</si>
  <si>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</si>
  <si>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</si>
  <si>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</si>
  <si>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</si>
  <si>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</si>
  <si>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</si>
  <si>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</si>
  <si>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</si>
  <si>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</si>
  <si>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</si>
  <si>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</si>
  <si>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</si>
  <si>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</si>
  <si>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</si>
  <si>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</si>
  <si>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</si>
  <si>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</si>
  <si>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</si>
  <si>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</si>
  <si>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</si>
  <si>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</si>
  <si>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</si>
  <si>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</si>
  <si>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</si>
  <si>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</si>
  <si>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</si>
  <si>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</si>
  <si>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</si>
  <si>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</si>
  <si>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</si>
  <si>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</si>
  <si>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</si>
  <si>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</si>
  <si>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</si>
  <si>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</si>
  <si>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</si>
  <si>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</si>
  <si>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</si>
  <si>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</si>
  <si>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</si>
  <si>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</si>
  <si>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</si>
  <si>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</si>
  <si>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</si>
  <si>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</si>
  <si>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</si>
  <si>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</si>
  <si>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</si>
  <si>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</si>
  <si>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</si>
  <si>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</si>
  <si>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</si>
  <si>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</si>
  <si>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17.03.2016</t>
  </si>
  <si>
    <t>01.10.2015</t>
  </si>
  <si>
    <t>31.10.2015</t>
  </si>
  <si>
    <t>О ПРИЕМКЕ ВЫПОЛНЕННЫХ РАБОТ за Октябрь 2015</t>
  </si>
  <si>
    <t>на Первомайская 32</t>
  </si>
  <si>
    <t>Сдал:  _________________ //</t>
  </si>
  <si>
    <t>Принял:  _________________ //</t>
  </si>
  <si>
    <t>Раздел 5. ОКТЯБРЬ</t>
  </si>
  <si>
    <t>кв.5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</si>
  <si>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</si>
  <si>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0,008
88
48</t>
  </si>
  <si>
    <t>1243,2
_____
3178,6</t>
  </si>
  <si>
    <t>174,53
_____
4,21</t>
  </si>
  <si>
    <t>37
10
6</t>
  </si>
  <si>
    <t>10
_____
26</t>
  </si>
  <si>
    <t>235
105
57</t>
  </si>
  <si>
    <t>119
_____
108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</si>
  <si>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</si>
  <si>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</si>
  <si>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0,003
88
48</t>
  </si>
  <si>
    <t>1000,16
_____
1380,62</t>
  </si>
  <si>
    <t>54,89
_____
1,4</t>
  </si>
  <si>
    <t>7
3
2</t>
  </si>
  <si>
    <t>3
_____
4</t>
  </si>
  <si>
    <t>54
32
17</t>
  </si>
  <si>
    <t>36
_____
17</t>
  </si>
  <si>
    <t>Итого прямые затраты по акту</t>
  </si>
  <si>
    <t>13
_____
30</t>
  </si>
  <si>
    <t>155
_____
125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</si>
  <si>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</si>
  <si>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</si>
  <si>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</si>
  <si>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</si>
  <si>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</si>
  <si>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</si>
  <si>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</si>
  <si>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</si>
  <si>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</si>
  <si>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</si>
  <si>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</si>
  <si>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</si>
  <si>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</si>
  <si>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</si>
  <si>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</si>
  <si>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</si>
  <si>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</si>
  <si>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134,41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</si>
  <si>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</si>
  <si>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</si>
  <si>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</si>
  <si>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</si>
  <si>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</si>
  <si>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</si>
  <si>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</si>
  <si>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</si>
  <si>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</si>
  <si>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</si>
  <si>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</si>
  <si>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</si>
  <si>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</si>
  <si>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</si>
  <si>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</si>
  <si>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</si>
  <si>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</si>
  <si>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</si>
  <si>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</si>
  <si>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</si>
  <si>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</si>
  <si>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</si>
  <si>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</si>
  <si>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</si>
  <si>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</si>
  <si>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</si>
  <si>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</si>
  <si>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</si>
  <si>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</si>
  <si>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</si>
  <si>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</si>
  <si>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</si>
  <si>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</si>
  <si>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</si>
  <si>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</si>
  <si>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</si>
  <si>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119,28
</t>
  </si>
  <si>
    <t>МТРиЭ ЧО, Пост.от 05.11.2015 г. №52/1, п.183*3.84/1000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</si>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</sst>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46" workbookViewId="0">
      <selection activeCell="A52" sqref="A52:IV5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1.1599999999999999</v>
      </c>
      <c r="X14" s="27">
        <v>1.1599999999999999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71.2/1000</f>
        <v>7.1199999999999999E-2</v>
      </c>
      <c r="I27" s="85"/>
      <c r="J27" s="35" t="s">
        <v>6</v>
      </c>
      <c r="K27" s="86">
        <f>529.31/1000</f>
        <v>0.52930999999999995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1.16E-3</v>
      </c>
      <c r="I30" s="85"/>
      <c r="J30" s="35" t="s">
        <v>8</v>
      </c>
      <c r="K30" s="86">
        <f>(X14+X15)/1000</f>
        <v>1.16E-3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13</v>
      </c>
      <c r="Z30" s="71">
        <v>13</v>
      </c>
      <c r="AA30" s="71">
        <v>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13/1000</f>
        <v>1.2999999999999999E-2</v>
      </c>
      <c r="I31" s="85"/>
      <c r="J31" s="35" t="s">
        <v>6</v>
      </c>
      <c r="K31" s="86">
        <f>155/1000</f>
        <v>0.155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155</v>
      </c>
      <c r="Z31" s="72">
        <v>136</v>
      </c>
      <c r="AA31" s="72">
        <v>74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152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15</v>
      </c>
      <c r="C42" s="134" t="s">
        <v>75</v>
      </c>
      <c r="D42" s="135" t="s">
        <v>76</v>
      </c>
      <c r="E42" s="136">
        <v>4596.33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1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>
        <v>8</v>
      </c>
    </row>
    <row r="43" spans="1:22" ht="79.8" x14ac:dyDescent="0.25">
      <c r="A43" s="138">
        <v>2</v>
      </c>
      <c r="B43" s="139">
        <v>16</v>
      </c>
      <c r="C43" s="140" t="s">
        <v>84</v>
      </c>
      <c r="D43" s="141" t="s">
        <v>85</v>
      </c>
      <c r="E43" s="142">
        <v>2435.67</v>
      </c>
      <c r="F43" s="143" t="s">
        <v>86</v>
      </c>
      <c r="G43" s="142" t="s">
        <v>87</v>
      </c>
      <c r="H43" s="142" t="s">
        <v>88</v>
      </c>
      <c r="I43" s="142" t="s">
        <v>89</v>
      </c>
      <c r="J43" s="142"/>
      <c r="K43" s="142" t="s">
        <v>90</v>
      </c>
      <c r="L43" s="143" t="s">
        <v>91</v>
      </c>
      <c r="M43" s="143"/>
      <c r="N43" s="143" t="s">
        <v>83</v>
      </c>
      <c r="O43" s="143"/>
      <c r="P43" s="143"/>
      <c r="Q43" s="143"/>
      <c r="R43" s="143"/>
      <c r="S43" s="143"/>
      <c r="T43" s="143"/>
      <c r="U43" s="143"/>
      <c r="V43" s="143">
        <v>1</v>
      </c>
    </row>
    <row r="44" spans="1:22" ht="34.200000000000003" x14ac:dyDescent="0.25">
      <c r="A44" s="144" t="s">
        <v>92</v>
      </c>
      <c r="B44" s="145"/>
      <c r="C44" s="145"/>
      <c r="D44" s="145"/>
      <c r="E44" s="145"/>
      <c r="F44" s="145"/>
      <c r="G44" s="145"/>
      <c r="H44" s="146">
        <v>44</v>
      </c>
      <c r="I44" s="146" t="s">
        <v>93</v>
      </c>
      <c r="J44" s="146">
        <v>1</v>
      </c>
      <c r="K44" s="146">
        <v>289</v>
      </c>
      <c r="L44" s="146" t="s">
        <v>94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>
        <v>9</v>
      </c>
    </row>
    <row r="45" spans="1:22" x14ac:dyDescent="0.25">
      <c r="A45" s="144" t="s">
        <v>95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96</v>
      </c>
      <c r="B46" s="145"/>
      <c r="C46" s="145"/>
      <c r="D46" s="145"/>
      <c r="E46" s="145"/>
      <c r="F46" s="145"/>
      <c r="G46" s="145"/>
      <c r="H46" s="146">
        <v>13</v>
      </c>
      <c r="I46" s="146"/>
      <c r="J46" s="146"/>
      <c r="K46" s="146">
        <v>155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97</v>
      </c>
      <c r="B47" s="145"/>
      <c r="C47" s="145"/>
      <c r="D47" s="145"/>
      <c r="E47" s="145"/>
      <c r="F47" s="145"/>
      <c r="G47" s="145"/>
      <c r="H47" s="146">
        <v>30</v>
      </c>
      <c r="I47" s="146"/>
      <c r="J47" s="146"/>
      <c r="K47" s="146">
        <v>125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98</v>
      </c>
      <c r="B48" s="145"/>
      <c r="C48" s="145"/>
      <c r="D48" s="145"/>
      <c r="E48" s="145"/>
      <c r="F48" s="145"/>
      <c r="G48" s="145"/>
      <c r="H48" s="146">
        <v>1</v>
      </c>
      <c r="I48" s="146"/>
      <c r="J48" s="146"/>
      <c r="K48" s="146">
        <v>9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99</v>
      </c>
      <c r="B49" s="148"/>
      <c r="C49" s="148"/>
      <c r="D49" s="148"/>
      <c r="E49" s="148"/>
      <c r="F49" s="148"/>
      <c r="G49" s="148"/>
      <c r="H49" s="149">
        <v>13</v>
      </c>
      <c r="I49" s="149"/>
      <c r="J49" s="149"/>
      <c r="K49" s="149">
        <v>136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100</v>
      </c>
      <c r="B50" s="148"/>
      <c r="C50" s="148"/>
      <c r="D50" s="148"/>
      <c r="E50" s="148"/>
      <c r="F50" s="148"/>
      <c r="G50" s="148"/>
      <c r="H50" s="149">
        <v>8</v>
      </c>
      <c r="I50" s="149"/>
      <c r="J50" s="149"/>
      <c r="K50" s="149">
        <v>74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101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ht="30" hidden="1" customHeight="1" x14ac:dyDescent="0.25">
      <c r="A52" s="144" t="s">
        <v>102</v>
      </c>
      <c r="B52" s="145"/>
      <c r="C52" s="145"/>
      <c r="D52" s="145"/>
      <c r="E52" s="145"/>
      <c r="F52" s="145"/>
      <c r="G52" s="145"/>
      <c r="H52" s="146">
        <v>65</v>
      </c>
      <c r="I52" s="146"/>
      <c r="J52" s="146"/>
      <c r="K52" s="146">
        <v>499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103</v>
      </c>
      <c r="B53" s="145"/>
      <c r="C53" s="145"/>
      <c r="D53" s="145"/>
      <c r="E53" s="145"/>
      <c r="F53" s="145"/>
      <c r="G53" s="145"/>
      <c r="H53" s="146">
        <v>65</v>
      </c>
      <c r="I53" s="146"/>
      <c r="J53" s="146"/>
      <c r="K53" s="146">
        <v>499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ht="30" customHeight="1" x14ac:dyDescent="0.25">
      <c r="A54" s="144" t="s">
        <v>104</v>
      </c>
      <c r="B54" s="145"/>
      <c r="C54" s="145"/>
      <c r="D54" s="145"/>
      <c r="E54" s="145"/>
      <c r="F54" s="145"/>
      <c r="G54" s="145"/>
      <c r="H54" s="146">
        <v>6.2</v>
      </c>
      <c r="I54" s="146"/>
      <c r="J54" s="146"/>
      <c r="K54" s="146">
        <v>30.31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7" t="s">
        <v>105</v>
      </c>
      <c r="B55" s="148"/>
      <c r="C55" s="148"/>
      <c r="D55" s="148"/>
      <c r="E55" s="148"/>
      <c r="F55" s="148"/>
      <c r="G55" s="148"/>
      <c r="H55" s="149">
        <v>71.2</v>
      </c>
      <c r="I55" s="149"/>
      <c r="J55" s="149"/>
      <c r="K55" s="149">
        <v>529.30999999999995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100</v>
      </c>
      <c r="I57" s="48"/>
      <c r="J57" s="48"/>
      <c r="K57" s="74">
        <f>IF(ISBLANK(Y31),"",ROUND(Z31/Y31,2)*100)</f>
        <v>88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62</v>
      </c>
      <c r="I58" s="48"/>
      <c r="J58" s="48"/>
      <c r="K58" s="45">
        <f>IF(ISBLANK(Y31),"",ROUND(AA31/Y31,2)*100)</f>
        <v>48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71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72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6">
    <mergeCell ref="A54:G54"/>
    <mergeCell ref="A55:G55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71.2/1000</f>
        <v>7.1199999999999999E-2</v>
      </c>
      <c r="H11" s="85"/>
      <c r="I11" s="55" t="s">
        <v>6</v>
      </c>
      <c r="J11" s="86">
        <f>529.31/1000</f>
        <v>0.52930999999999995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1.16E-3</v>
      </c>
      <c r="H14" s="85"/>
      <c r="I14" s="55" t="s">
        <v>8</v>
      </c>
      <c r="J14" s="86">
        <f>(P14+P15)/1000</f>
        <v>1.16E-3</v>
      </c>
      <c r="K14" s="87"/>
      <c r="L14" s="58">
        <v>279</v>
      </c>
      <c r="M14" s="35" t="s">
        <v>8</v>
      </c>
      <c r="N14" s="57"/>
      <c r="O14" s="26">
        <v>1.1599999999999999</v>
      </c>
      <c r="P14" s="27">
        <v>1.1599999999999999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13/1000</f>
        <v>1.2999999999999999E-2</v>
      </c>
      <c r="H15" s="117"/>
      <c r="I15" s="55" t="s">
        <v>6</v>
      </c>
      <c r="J15" s="86">
        <f>155/1000</f>
        <v>0.155</v>
      </c>
      <c r="K15" s="87"/>
      <c r="L15" s="59">
        <v>3336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108</v>
      </c>
      <c r="C26" s="134" t="s">
        <v>109</v>
      </c>
      <c r="D26" s="154" t="s">
        <v>110</v>
      </c>
      <c r="E26" s="155">
        <v>1.1599999999999999</v>
      </c>
      <c r="F26" s="136" t="s">
        <v>111</v>
      </c>
      <c r="G26" s="136">
        <v>12.99</v>
      </c>
      <c r="H26" s="156"/>
      <c r="I26" s="156"/>
      <c r="J26" s="136" t="s">
        <v>112</v>
      </c>
      <c r="K26" s="136">
        <v>155.91</v>
      </c>
      <c r="L26" s="157"/>
      <c r="M26" s="156">
        <f>IF(ISNUMBER(K26/G26),IF(NOT(K26/G26=0),K26/G26, " "), " ")</f>
        <v>12.002309468822171</v>
      </c>
      <c r="N26" s="154"/>
    </row>
    <row r="27" spans="1:23" s="29" customFormat="1" ht="19.350000000000001" customHeight="1" x14ac:dyDescent="0.25">
      <c r="A27" s="128" t="s">
        <v>113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22.8" x14ac:dyDescent="0.25">
      <c r="A28" s="152">
        <v>2</v>
      </c>
      <c r="B28" s="153">
        <v>40502</v>
      </c>
      <c r="C28" s="134" t="s">
        <v>114</v>
      </c>
      <c r="D28" s="154" t="s">
        <v>115</v>
      </c>
      <c r="E28" s="155">
        <v>0.14000000000000001</v>
      </c>
      <c r="F28" s="136" t="s">
        <v>116</v>
      </c>
      <c r="G28" s="136">
        <v>1.1000000000000001</v>
      </c>
      <c r="H28" s="156"/>
      <c r="I28" s="156"/>
      <c r="J28" s="136" t="s">
        <v>117</v>
      </c>
      <c r="K28" s="136">
        <v>6.3</v>
      </c>
      <c r="L28" s="157"/>
      <c r="M28" s="156">
        <f>IF(ISNUMBER(K28/G28),IF(NOT(K28/G28=0),K28/G28, " "), " ")</f>
        <v>5.7272727272727266</v>
      </c>
      <c r="N28" s="154" t="s">
        <v>118</v>
      </c>
    </row>
    <row r="29" spans="1:23" s="29" customFormat="1" ht="22.8" x14ac:dyDescent="0.25">
      <c r="A29" s="152">
        <v>3</v>
      </c>
      <c r="B29" s="153">
        <v>40504</v>
      </c>
      <c r="C29" s="134" t="s">
        <v>119</v>
      </c>
      <c r="D29" s="154" t="s">
        <v>115</v>
      </c>
      <c r="E29" s="155">
        <v>0.05</v>
      </c>
      <c r="F29" s="136" t="s">
        <v>120</v>
      </c>
      <c r="G29" s="136">
        <v>0.06</v>
      </c>
      <c r="H29" s="156"/>
      <c r="I29" s="156"/>
      <c r="J29" s="136" t="s">
        <v>121</v>
      </c>
      <c r="K29" s="136">
        <v>0.15</v>
      </c>
      <c r="L29" s="157"/>
      <c r="M29" s="156">
        <f>IF(ISNUMBER(K29/G29),IF(NOT(K29/G29=0),K29/G29, " "), " ")</f>
        <v>2.5</v>
      </c>
      <c r="N29" s="154" t="s">
        <v>118</v>
      </c>
    </row>
    <row r="30" spans="1:23" ht="19.350000000000001" customHeight="1" x14ac:dyDescent="0.25">
      <c r="A30" s="128" t="s">
        <v>122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4</v>
      </c>
      <c r="B31" s="153" t="s">
        <v>123</v>
      </c>
      <c r="C31" s="134" t="s">
        <v>124</v>
      </c>
      <c r="D31" s="154" t="s">
        <v>125</v>
      </c>
      <c r="E31" s="155">
        <v>1.21E-2</v>
      </c>
      <c r="F31" s="136" t="s">
        <v>126</v>
      </c>
      <c r="G31" s="136">
        <v>7.0000000000000007E-2</v>
      </c>
      <c r="H31" s="156">
        <v>42.66</v>
      </c>
      <c r="I31" s="156">
        <v>0.52</v>
      </c>
      <c r="J31" s="136" t="s">
        <v>127</v>
      </c>
      <c r="K31" s="136">
        <v>0.6</v>
      </c>
      <c r="L31" s="157"/>
      <c r="M31" s="156">
        <f>IF(ISNUMBER(K31/G31),IF(NOT(K31/G31=0),K31/G31, " "), " ")</f>
        <v>8.5714285714285712</v>
      </c>
      <c r="N31" s="154" t="s">
        <v>128</v>
      </c>
    </row>
    <row r="32" spans="1:23" ht="34.200000000000003" x14ac:dyDescent="0.25">
      <c r="A32" s="152">
        <v>5</v>
      </c>
      <c r="B32" s="153" t="s">
        <v>129</v>
      </c>
      <c r="C32" s="134" t="s">
        <v>130</v>
      </c>
      <c r="D32" s="154" t="s">
        <v>125</v>
      </c>
      <c r="E32" s="155">
        <v>5.7999999999999996E-3</v>
      </c>
      <c r="F32" s="136" t="s">
        <v>131</v>
      </c>
      <c r="G32" s="136">
        <v>0.57999999999999996</v>
      </c>
      <c r="H32" s="156">
        <v>451</v>
      </c>
      <c r="I32" s="156">
        <v>2.62</v>
      </c>
      <c r="J32" s="136" t="s">
        <v>132</v>
      </c>
      <c r="K32" s="136">
        <v>2.72</v>
      </c>
      <c r="L32" s="157"/>
      <c r="M32" s="156">
        <f>IF(ISNUMBER(K32/G32),IF(NOT(K32/G32=0),K32/G32, " "), " ")</f>
        <v>4.6896551724137936</v>
      </c>
      <c r="N32" s="154" t="s">
        <v>133</v>
      </c>
    </row>
    <row r="33" spans="1:14" ht="34.200000000000003" x14ac:dyDescent="0.25">
      <c r="A33" s="152">
        <v>6</v>
      </c>
      <c r="B33" s="153" t="s">
        <v>134</v>
      </c>
      <c r="C33" s="134" t="s">
        <v>135</v>
      </c>
      <c r="D33" s="154" t="s">
        <v>136</v>
      </c>
      <c r="E33" s="155">
        <v>4.0000000000000002E-4</v>
      </c>
      <c r="F33" s="136" t="s">
        <v>137</v>
      </c>
      <c r="G33" s="136">
        <v>0.02</v>
      </c>
      <c r="H33" s="156">
        <v>219.37</v>
      </c>
      <c r="I33" s="156">
        <v>0.08</v>
      </c>
      <c r="J33" s="136" t="s">
        <v>138</v>
      </c>
      <c r="K33" s="136">
        <v>0.08</v>
      </c>
      <c r="L33" s="157"/>
      <c r="M33" s="156">
        <f>IF(ISNUMBER(K33/G33),IF(NOT(K33/G33=0),K33/G33, " "), " ")</f>
        <v>4</v>
      </c>
      <c r="N33" s="154" t="s">
        <v>139</v>
      </c>
    </row>
    <row r="34" spans="1:14" ht="57" x14ac:dyDescent="0.25">
      <c r="A34" s="152">
        <v>7</v>
      </c>
      <c r="B34" s="153" t="s">
        <v>140</v>
      </c>
      <c r="C34" s="134" t="s">
        <v>141</v>
      </c>
      <c r="D34" s="154" t="s">
        <v>142</v>
      </c>
      <c r="E34" s="155">
        <v>0.32100000000000001</v>
      </c>
      <c r="F34" s="136" t="s">
        <v>143</v>
      </c>
      <c r="G34" s="136">
        <v>3.95</v>
      </c>
      <c r="H34" s="156">
        <v>50.12</v>
      </c>
      <c r="I34" s="156">
        <v>16.09</v>
      </c>
      <c r="J34" s="136" t="s">
        <v>144</v>
      </c>
      <c r="K34" s="136">
        <v>16.55</v>
      </c>
      <c r="L34" s="157"/>
      <c r="M34" s="156">
        <f>IF(ISNUMBER(K34/G34),IF(NOT(K34/G34=0),K34/G34, " "), " ")</f>
        <v>4.1898734177215191</v>
      </c>
      <c r="N34" s="154" t="s">
        <v>145</v>
      </c>
    </row>
    <row r="35" spans="1:14" ht="57" x14ac:dyDescent="0.25">
      <c r="A35" s="158">
        <v>8</v>
      </c>
      <c r="B35" s="159" t="s">
        <v>146</v>
      </c>
      <c r="C35" s="140" t="s">
        <v>147</v>
      </c>
      <c r="D35" s="160" t="s">
        <v>142</v>
      </c>
      <c r="E35" s="161">
        <v>0.85599999999999998</v>
      </c>
      <c r="F35" s="142" t="s">
        <v>148</v>
      </c>
      <c r="G35" s="142">
        <v>24.31</v>
      </c>
      <c r="H35" s="162">
        <v>115.93</v>
      </c>
      <c r="I35" s="162">
        <v>99.24</v>
      </c>
      <c r="J35" s="142" t="s">
        <v>149</v>
      </c>
      <c r="K35" s="142">
        <v>102.1</v>
      </c>
      <c r="L35" s="163"/>
      <c r="M35" s="162">
        <f>IF(ISNUMBER(K35/G35),IF(NOT(K35/G35=0),K35/G35, " "), " ")</f>
        <v>4.1999177293294938</v>
      </c>
      <c r="N35" s="160" t="s">
        <v>150</v>
      </c>
    </row>
    <row r="36" spans="1:14" x14ac:dyDescent="0.25">
      <c r="A36" s="144" t="s">
        <v>92</v>
      </c>
      <c r="B36" s="145"/>
      <c r="C36" s="145"/>
      <c r="D36" s="145"/>
      <c r="E36" s="145"/>
      <c r="F36" s="145"/>
      <c r="G36" s="164">
        <v>44</v>
      </c>
      <c r="H36" s="165"/>
      <c r="I36" s="165"/>
      <c r="J36" s="165"/>
      <c r="K36" s="164">
        <v>289</v>
      </c>
      <c r="L36" s="166"/>
      <c r="M36" s="164">
        <f ca="1">IF(ISNUMBER(INDIRECT("K" &amp; ROW())/INDIRECT("G" &amp; ROW())),INDIRECT("K" &amp; ROW())/INDIRECT("G" &amp; ROW()), " ")</f>
        <v>6.5681818181818183</v>
      </c>
      <c r="N36" s="146" t="s">
        <v>151</v>
      </c>
    </row>
    <row r="37" spans="1:14" x14ac:dyDescent="0.25">
      <c r="A37" s="144" t="s">
        <v>95</v>
      </c>
      <c r="B37" s="145"/>
      <c r="C37" s="145"/>
      <c r="D37" s="145"/>
      <c r="E37" s="145"/>
      <c r="F37" s="145"/>
      <c r="G37" s="164"/>
      <c r="H37" s="165"/>
      <c r="I37" s="165"/>
      <c r="J37" s="165"/>
      <c r="K37" s="164"/>
      <c r="L37" s="166"/>
      <c r="M37" s="164" t="str">
        <f ca="1">IF(ISNUMBER(INDIRECT("K" &amp; ROW())/INDIRECT("G" &amp; ROW())),INDIRECT("K" &amp; ROW())/INDIRECT("G" &amp; ROW()), " ")</f>
        <v xml:space="preserve"> </v>
      </c>
      <c r="N37" s="146" t="s">
        <v>151</v>
      </c>
    </row>
    <row r="38" spans="1:14" x14ac:dyDescent="0.25">
      <c r="A38" s="144" t="s">
        <v>96</v>
      </c>
      <c r="B38" s="145"/>
      <c r="C38" s="145"/>
      <c r="D38" s="145"/>
      <c r="E38" s="145"/>
      <c r="F38" s="145"/>
      <c r="G38" s="164">
        <v>13</v>
      </c>
      <c r="H38" s="165"/>
      <c r="I38" s="165"/>
      <c r="J38" s="165"/>
      <c r="K38" s="164">
        <v>155</v>
      </c>
      <c r="L38" s="166"/>
      <c r="M38" s="164">
        <f ca="1">IF(ISNUMBER(INDIRECT("K" &amp; ROW())/INDIRECT("G" &amp; ROW())),INDIRECT("K" &amp; ROW())/INDIRECT("G" &amp; ROW()), " ")</f>
        <v>11.923076923076923</v>
      </c>
      <c r="N38" s="146" t="s">
        <v>151</v>
      </c>
    </row>
    <row r="39" spans="1:14" x14ac:dyDescent="0.25">
      <c r="A39" s="144" t="s">
        <v>97</v>
      </c>
      <c r="B39" s="145"/>
      <c r="C39" s="145"/>
      <c r="D39" s="145"/>
      <c r="E39" s="145"/>
      <c r="F39" s="145"/>
      <c r="G39" s="164">
        <v>30</v>
      </c>
      <c r="H39" s="165"/>
      <c r="I39" s="165"/>
      <c r="J39" s="165"/>
      <c r="K39" s="164">
        <v>125</v>
      </c>
      <c r="L39" s="166"/>
      <c r="M39" s="164">
        <f ca="1">IF(ISNUMBER(INDIRECT("K" &amp; ROW())/INDIRECT("G" &amp; ROW())),INDIRECT("K" &amp; ROW())/INDIRECT("G" &amp; ROW()), " ")</f>
        <v>4.166666666666667</v>
      </c>
      <c r="N39" s="146" t="s">
        <v>151</v>
      </c>
    </row>
    <row r="40" spans="1:14" x14ac:dyDescent="0.25">
      <c r="A40" s="144" t="s">
        <v>98</v>
      </c>
      <c r="B40" s="145"/>
      <c r="C40" s="145"/>
      <c r="D40" s="145"/>
      <c r="E40" s="145"/>
      <c r="F40" s="145"/>
      <c r="G40" s="164">
        <v>1</v>
      </c>
      <c r="H40" s="165"/>
      <c r="I40" s="165"/>
      <c r="J40" s="165"/>
      <c r="K40" s="164">
        <v>9</v>
      </c>
      <c r="L40" s="166"/>
      <c r="M40" s="164">
        <f ca="1">IF(ISNUMBER(INDIRECT("K" &amp; ROW())/INDIRECT("G" &amp; ROW())),INDIRECT("K" &amp; ROW())/INDIRECT("G" &amp; ROW()), " ")</f>
        <v>9</v>
      </c>
      <c r="N40" s="146" t="s">
        <v>151</v>
      </c>
    </row>
    <row r="41" spans="1:14" x14ac:dyDescent="0.25">
      <c r="A41" s="147" t="s">
        <v>99</v>
      </c>
      <c r="B41" s="148"/>
      <c r="C41" s="148"/>
      <c r="D41" s="148"/>
      <c r="E41" s="148"/>
      <c r="F41" s="148"/>
      <c r="G41" s="167">
        <v>13</v>
      </c>
      <c r="H41" s="168"/>
      <c r="I41" s="168"/>
      <c r="J41" s="168"/>
      <c r="K41" s="167">
        <v>136</v>
      </c>
      <c r="L41" s="169"/>
      <c r="M41" s="167">
        <f ca="1">IF(ISNUMBER(INDIRECT("K" &amp; ROW())/INDIRECT("G" &amp; ROW())),INDIRECT("K" &amp; ROW())/INDIRECT("G" &amp; ROW()), " ")</f>
        <v>10.461538461538462</v>
      </c>
      <c r="N41" s="149" t="s">
        <v>151</v>
      </c>
    </row>
    <row r="42" spans="1:14" x14ac:dyDescent="0.25">
      <c r="A42" s="147" t="s">
        <v>100</v>
      </c>
      <c r="B42" s="148"/>
      <c r="C42" s="148"/>
      <c r="D42" s="148"/>
      <c r="E42" s="148"/>
      <c r="F42" s="148"/>
      <c r="G42" s="167">
        <v>8</v>
      </c>
      <c r="H42" s="168"/>
      <c r="I42" s="168"/>
      <c r="J42" s="168"/>
      <c r="K42" s="167">
        <v>74</v>
      </c>
      <c r="L42" s="169"/>
      <c r="M42" s="167">
        <f ca="1">IF(ISNUMBER(INDIRECT("K" &amp; ROW())/INDIRECT("G" &amp; ROW())),INDIRECT("K" &amp; ROW())/INDIRECT("G" &amp; ROW()), " ")</f>
        <v>9.25</v>
      </c>
      <c r="N42" s="149" t="s">
        <v>151</v>
      </c>
    </row>
    <row r="43" spans="1:14" x14ac:dyDescent="0.25">
      <c r="A43" s="147" t="s">
        <v>101</v>
      </c>
      <c r="B43" s="148"/>
      <c r="C43" s="148"/>
      <c r="D43" s="148"/>
      <c r="E43" s="148"/>
      <c r="F43" s="148"/>
      <c r="G43" s="167"/>
      <c r="H43" s="168"/>
      <c r="I43" s="168"/>
      <c r="J43" s="168"/>
      <c r="K43" s="167"/>
      <c r="L43" s="169"/>
      <c r="M43" s="167" t="str">
        <f ca="1">IF(ISNUMBER(INDIRECT("K" &amp; ROW())/INDIRECT("G" &amp; ROW())),INDIRECT("K" &amp; ROW())/INDIRECT("G" &amp; ROW()), " ")</f>
        <v xml:space="preserve"> </v>
      </c>
      <c r="N43" s="149" t="s">
        <v>151</v>
      </c>
    </row>
    <row r="44" spans="1:14" ht="30" customHeight="1" x14ac:dyDescent="0.25">
      <c r="A44" s="144" t="s">
        <v>102</v>
      </c>
      <c r="B44" s="145"/>
      <c r="C44" s="145"/>
      <c r="D44" s="145"/>
      <c r="E44" s="145"/>
      <c r="F44" s="145"/>
      <c r="G44" s="164">
        <v>65</v>
      </c>
      <c r="H44" s="165"/>
      <c r="I44" s="165"/>
      <c r="J44" s="165"/>
      <c r="K44" s="164">
        <v>499</v>
      </c>
      <c r="L44" s="166"/>
      <c r="M44" s="164">
        <f ca="1">IF(ISNUMBER(INDIRECT("K" &amp; ROW())/INDIRECT("G" &amp; ROW())),INDIRECT("K" &amp; ROW())/INDIRECT("G" &amp; ROW()), " ")</f>
        <v>7.6769230769230772</v>
      </c>
      <c r="N44" s="146" t="s">
        <v>151</v>
      </c>
    </row>
    <row r="45" spans="1:14" x14ac:dyDescent="0.25">
      <c r="A45" s="144" t="s">
        <v>103</v>
      </c>
      <c r="B45" s="145"/>
      <c r="C45" s="145"/>
      <c r="D45" s="145"/>
      <c r="E45" s="145"/>
      <c r="F45" s="145"/>
      <c r="G45" s="164">
        <v>65</v>
      </c>
      <c r="H45" s="165"/>
      <c r="I45" s="165"/>
      <c r="J45" s="165"/>
      <c r="K45" s="164">
        <v>499</v>
      </c>
      <c r="L45" s="166"/>
      <c r="M45" s="164">
        <f ca="1">IF(ISNUMBER(INDIRECT("K" &amp; ROW())/INDIRECT("G" &amp; ROW())),INDIRECT("K" &amp; ROW())/INDIRECT("G" &amp; ROW()), " ")</f>
        <v>7.6769230769230772</v>
      </c>
      <c r="N45" s="146" t="s">
        <v>151</v>
      </c>
    </row>
    <row r="46" spans="1:14" ht="30" customHeight="1" x14ac:dyDescent="0.25">
      <c r="A46" s="144" t="s">
        <v>104</v>
      </c>
      <c r="B46" s="145"/>
      <c r="C46" s="145"/>
      <c r="D46" s="145"/>
      <c r="E46" s="145"/>
      <c r="F46" s="145"/>
      <c r="G46" s="164">
        <v>6.2</v>
      </c>
      <c r="H46" s="165"/>
      <c r="I46" s="165"/>
      <c r="J46" s="165"/>
      <c r="K46" s="164">
        <v>30.31</v>
      </c>
      <c r="L46" s="166"/>
      <c r="M46" s="164">
        <f ca="1">IF(ISNUMBER(INDIRECT("K" &amp; ROW())/INDIRECT("G" &amp; ROW())),INDIRECT("K" &amp; ROW())/INDIRECT("G" &amp; ROW()), " ")</f>
        <v>4.8887096774193548</v>
      </c>
      <c r="N46" s="146" t="s">
        <v>151</v>
      </c>
    </row>
    <row r="47" spans="1:14" x14ac:dyDescent="0.25">
      <c r="A47" s="147" t="s">
        <v>105</v>
      </c>
      <c r="B47" s="148"/>
      <c r="C47" s="148"/>
      <c r="D47" s="148"/>
      <c r="E47" s="148"/>
      <c r="F47" s="148"/>
      <c r="G47" s="167">
        <v>71.2</v>
      </c>
      <c r="H47" s="168"/>
      <c r="I47" s="168"/>
      <c r="J47" s="168"/>
      <c r="K47" s="167">
        <v>529.30999999999995</v>
      </c>
      <c r="L47" s="169"/>
      <c r="M47" s="167">
        <f ca="1">IF(ISNUMBER(INDIRECT("K" &amp; ROW())/INDIRECT("G" &amp; ROW())),INDIRECT("K" &amp; ROW())/INDIRECT("G" &amp; ROW()), " ")</f>
        <v>7.4341292134831454</v>
      </c>
      <c r="N47" s="149" t="s">
        <v>151</v>
      </c>
    </row>
    <row r="48" spans="1:14" x14ac:dyDescent="0.25">
      <c r="A48" s="48"/>
      <c r="G48" s="67"/>
      <c r="H48" s="68"/>
      <c r="I48" s="68"/>
      <c r="J48" s="68"/>
      <c r="K48" s="67"/>
      <c r="L48" s="69"/>
      <c r="M48" s="67"/>
      <c r="N48" s="48"/>
    </row>
    <row r="49" spans="1:14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75" t="s">
        <v>71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3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  <row r="52" spans="1:14" x14ac:dyDescent="0.25">
      <c r="A52" s="75" t="s">
        <v>72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</sheetData>
  <mergeCells count="43">
    <mergeCell ref="A44:F44"/>
    <mergeCell ref="A45:F45"/>
    <mergeCell ref="A46:F46"/>
    <mergeCell ref="A47:F47"/>
    <mergeCell ref="A38:F38"/>
    <mergeCell ref="A39:F39"/>
    <mergeCell ref="A40:F40"/>
    <mergeCell ref="A41:F41"/>
    <mergeCell ref="A42:F42"/>
    <mergeCell ref="A43:F43"/>
    <mergeCell ref="A24:N24"/>
    <mergeCell ref="A25:N25"/>
    <mergeCell ref="A27:N27"/>
    <mergeCell ref="A30:N30"/>
    <mergeCell ref="A36:F36"/>
    <mergeCell ref="A37:F3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