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J15" i="16" l="1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4" i="8"/>
  <c r="K53" i="8"/>
  <c r="H54" i="8"/>
  <c r="H53" i="8"/>
  <c r="J14" i="16"/>
  <c r="G14" i="16"/>
  <c r="K30" i="8"/>
  <c r="H30" i="8"/>
  <c r="A18" i="16"/>
  <c r="B34" i="8"/>
  <c r="M26" i="16"/>
  <c r="M30" i="16"/>
  <c r="M34" i="16"/>
  <c r="M27" i="16"/>
  <c r="M31" i="16"/>
  <c r="M35" i="16"/>
  <c r="M28" i="16"/>
  <c r="M32" i="16"/>
  <c r="M29" i="16"/>
  <c r="M33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2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2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2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2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2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2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2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56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58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26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26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26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2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26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3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0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<sst xmlns="http://schemas.openxmlformats.org/spreadsheetml/2006/main" count="161" uniqueCount="93">
  <si>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</si>
  <si>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</si>
  <si>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</si>
  <si>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</si>
  <si>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</si>
  <si>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</si>
  <si>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</si>
  <si>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</si>
  <si>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</si>
  <si>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</si>
  <si>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</si>
  <si>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</si>
  <si>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</si>
  <si>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</si>
  <si>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</si>
  <si>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</si>
  <si>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</si>
  <si>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</si>
  <si>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</si>
  <si>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</si>
  <si>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</si>
  <si>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</si>
  <si>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</si>
  <si>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</si>
  <si>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</si>
  <si>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</si>
  <si>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</si>
  <si>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</si>
  <si>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</si>
  <si>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</si>
  <si>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</si>
  <si>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</si>
  <si>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</si>
  <si>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</si>
  <si>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</si>
  <si>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</si>
  <si>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</si>
  <si>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</si>
  <si>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</si>
  <si>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</si>
  <si>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</si>
  <si>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</si>
  <si>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</si>
  <si>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</si>
  <si>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</si>
  <si>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</si>
  <si>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</si>
  <si>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</si>
  <si>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</si>
  <si>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</si>
  <si>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</si>
  <si>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</si>
  <si>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</si>
  <si>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</si>
  <si>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</si>
  <si>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</si>
  <si>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</si>
  <si>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</si>
  <si>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</si>
  <si>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</si>
  <si>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</si>
  <si>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</si>
  <si>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</si>
  <si>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</si>
  <si>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</si>
  <si>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</si>
  <si>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17.03.2016</t>
  </si>
  <si>
    <t>01.10.2015</t>
  </si>
  <si>
    <t>31.10.2015</t>
  </si>
  <si>
    <t>О ПРИЕМКЕ ВЫПОЛНЕННЫХ РАБОТ за Октябрь 2015</t>
  </si>
  <si>
    <t>на Первомайская 18</t>
  </si>
  <si>
    <t>Сдал:  _________________ //</t>
  </si>
  <si>
    <t>Принял:  _________________ //</t>
  </si>
  <si>
    <t>Раздел 3. ДЕКАБРЬ</t>
  </si>
  <si>
    <t>ТЕРр65-23-2
Слив и наполнение водой системы отопления: с осмотром системы
1000 м3 объема здания
НР 63%=74%*0.85 от ФОТ
СП 40%=50%*0.8 от ФОТ</t>
  </si>
  <si>
    <t>0,648
63
40</t>
  </si>
  <si>
    <t>9
7
5</t>
  </si>
  <si>
    <t>107
67
43</t>
  </si>
  <si>
    <t>Р</t>
  </si>
  <si>
    <t>Итого прямые затраты по акту</t>
  </si>
  <si>
    <t xml:space="preserve">    В том числе (справочно):</t>
  </si>
  <si>
    <t xml:space="preserve">       фонд оплаты труда (ФОТ)</t>
  </si>
  <si>
    <t>Накладные расходы</t>
  </si>
  <si>
    <t>Сметная прибыль</t>
  </si>
  <si>
    <t>Итоги по акту:</t>
  </si>
  <si>
    <t xml:space="preserve">    Внутренние санитарно-технические работы: демонтаж и разборка (ремонтно-строительные)</t>
  </si>
  <si>
    <t xml:space="preserve">    Итого</t>
  </si>
  <si>
    <t xml:space="preserve">    Компенсация затрат при УСН (МАТ+(ЭМ-ЗПМ)+НР*0,1712+СП*0,15+ОБ)*0,18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</si>
  <si>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</si>
  <si>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</si>
  <si>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</si>
  <si>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 xml:space="preserve"> </t>
  </si>
  <si>
    <t>4 кв.2015г.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</si>
</sst>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53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1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17" fillId="0" borderId="30" xfId="0" applyFont="1" applyBorder="1" applyAlignment="1">
      <alignment horizontal="left" vertical="top" wrapText="1"/>
    </xf>
    <xf numFmtId="0" fontId="20" fillId="0" borderId="30" xfId="0" applyFont="1" applyBorder="1" applyAlignment="1">
      <alignment horizontal="lef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2"/>
  <sheetViews>
    <sheetView showGridLines="0" tabSelected="1" topLeftCell="A34" workbookViewId="0">
      <selection activeCell="A48" sqref="A48:IV48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0.82</v>
      </c>
      <c r="X14" s="27">
        <v>0.82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2</v>
      </c>
      <c r="I19" s="106"/>
      <c r="J19" s="107" t="s">
        <v>66</v>
      </c>
      <c r="K19" s="108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152">
        <v>42369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69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70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21.35/1000</f>
        <v>2.1350000000000001E-2</v>
      </c>
      <c r="I27" s="85"/>
      <c r="J27" s="35" t="s">
        <v>6</v>
      </c>
      <c r="K27" s="86">
        <f>220.23/1000</f>
        <v>0.22022999999999998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0/1000</f>
        <v>0</v>
      </c>
      <c r="I29" s="85"/>
      <c r="J29" s="35" t="s">
        <v>6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8.1999999999999998E-4</v>
      </c>
      <c r="I30" s="85"/>
      <c r="J30" s="35" t="s">
        <v>8</v>
      </c>
      <c r="K30" s="86">
        <f>(X14+X15)/1000</f>
        <v>8.1999999999999998E-4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9</v>
      </c>
      <c r="Z30" s="71">
        <v>7</v>
      </c>
      <c r="AA30" s="71">
        <v>5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9/1000</f>
        <v>8.9999999999999993E-3</v>
      </c>
      <c r="I31" s="85"/>
      <c r="J31" s="35" t="s">
        <v>6</v>
      </c>
      <c r="K31" s="86">
        <f>107/1000</f>
        <v>0.107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107</v>
      </c>
      <c r="Z31" s="72">
        <v>67</v>
      </c>
      <c r="AA31" s="72">
        <v>43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 t="s">
        <v>92</v>
      </c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73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68.400000000000006" x14ac:dyDescent="0.25">
      <c r="A41" s="130">
        <v>1</v>
      </c>
      <c r="B41" s="131">
        <v>3</v>
      </c>
      <c r="C41" s="132" t="s">
        <v>74</v>
      </c>
      <c r="D41" s="133" t="s">
        <v>75</v>
      </c>
      <c r="E41" s="134">
        <v>13.69</v>
      </c>
      <c r="F41" s="135">
        <v>13.69</v>
      </c>
      <c r="G41" s="134"/>
      <c r="H41" s="134" t="s">
        <v>76</v>
      </c>
      <c r="I41" s="134">
        <v>9</v>
      </c>
      <c r="J41" s="134"/>
      <c r="K41" s="134" t="s">
        <v>77</v>
      </c>
      <c r="L41" s="135">
        <v>107</v>
      </c>
      <c r="M41" s="135"/>
      <c r="N41" s="135" t="s">
        <v>78</v>
      </c>
      <c r="O41" s="135"/>
      <c r="P41" s="135"/>
      <c r="Q41" s="135"/>
      <c r="R41" s="135"/>
      <c r="S41" s="135"/>
      <c r="T41" s="135"/>
      <c r="U41" s="135"/>
      <c r="V41" s="135"/>
    </row>
    <row r="42" spans="1:22" x14ac:dyDescent="0.25">
      <c r="A42" s="136" t="s">
        <v>79</v>
      </c>
      <c r="B42" s="137"/>
      <c r="C42" s="137"/>
      <c r="D42" s="137"/>
      <c r="E42" s="137"/>
      <c r="F42" s="137"/>
      <c r="G42" s="137"/>
      <c r="H42" s="138">
        <v>9</v>
      </c>
      <c r="I42" s="138">
        <v>9</v>
      </c>
      <c r="J42" s="138"/>
      <c r="K42" s="138">
        <v>107</v>
      </c>
      <c r="L42" s="138">
        <v>107</v>
      </c>
      <c r="M42" s="138"/>
      <c r="N42" s="138"/>
      <c r="O42" s="138"/>
      <c r="P42" s="138"/>
      <c r="Q42" s="138"/>
      <c r="R42" s="138"/>
      <c r="S42" s="138"/>
      <c r="T42" s="138"/>
      <c r="U42" s="138"/>
      <c r="V42" s="138"/>
    </row>
    <row r="43" spans="1:22" x14ac:dyDescent="0.25">
      <c r="A43" s="136" t="s">
        <v>80</v>
      </c>
      <c r="B43" s="137"/>
      <c r="C43" s="137"/>
      <c r="D43" s="137"/>
      <c r="E43" s="137"/>
      <c r="F43" s="137"/>
      <c r="G43" s="137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</row>
    <row r="44" spans="1:22" x14ac:dyDescent="0.25">
      <c r="A44" s="136" t="s">
        <v>81</v>
      </c>
      <c r="B44" s="137"/>
      <c r="C44" s="137"/>
      <c r="D44" s="137"/>
      <c r="E44" s="137"/>
      <c r="F44" s="137"/>
      <c r="G44" s="137"/>
      <c r="H44" s="138">
        <v>9</v>
      </c>
      <c r="I44" s="138"/>
      <c r="J44" s="138"/>
      <c r="K44" s="138">
        <v>107</v>
      </c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</row>
    <row r="45" spans="1:22" x14ac:dyDescent="0.25">
      <c r="A45" s="139" t="s">
        <v>82</v>
      </c>
      <c r="B45" s="140"/>
      <c r="C45" s="140"/>
      <c r="D45" s="140"/>
      <c r="E45" s="140"/>
      <c r="F45" s="140"/>
      <c r="G45" s="140"/>
      <c r="H45" s="141">
        <v>7</v>
      </c>
      <c r="I45" s="141"/>
      <c r="J45" s="141"/>
      <c r="K45" s="141">
        <v>67</v>
      </c>
      <c r="L45" s="141"/>
      <c r="M45" s="138"/>
      <c r="N45" s="138"/>
      <c r="O45" s="138"/>
      <c r="P45" s="138"/>
      <c r="Q45" s="138"/>
      <c r="R45" s="138"/>
      <c r="S45" s="138"/>
      <c r="T45" s="138"/>
      <c r="U45" s="138"/>
      <c r="V45" s="138"/>
    </row>
    <row r="46" spans="1:22" x14ac:dyDescent="0.25">
      <c r="A46" s="139" t="s">
        <v>83</v>
      </c>
      <c r="B46" s="140"/>
      <c r="C46" s="140"/>
      <c r="D46" s="140"/>
      <c r="E46" s="140"/>
      <c r="F46" s="140"/>
      <c r="G46" s="140"/>
      <c r="H46" s="141">
        <v>5</v>
      </c>
      <c r="I46" s="141"/>
      <c r="J46" s="141"/>
      <c r="K46" s="141">
        <v>43</v>
      </c>
      <c r="L46" s="141"/>
      <c r="M46" s="138"/>
      <c r="N46" s="138"/>
      <c r="O46" s="138"/>
      <c r="P46" s="138"/>
      <c r="Q46" s="138"/>
      <c r="R46" s="138"/>
      <c r="S46" s="138"/>
      <c r="T46" s="138"/>
      <c r="U46" s="138"/>
      <c r="V46" s="138"/>
    </row>
    <row r="47" spans="1:22" x14ac:dyDescent="0.25">
      <c r="A47" s="139" t="s">
        <v>84</v>
      </c>
      <c r="B47" s="140"/>
      <c r="C47" s="140"/>
      <c r="D47" s="140"/>
      <c r="E47" s="140"/>
      <c r="F47" s="140"/>
      <c r="G47" s="140"/>
      <c r="H47" s="141"/>
      <c r="I47" s="141"/>
      <c r="J47" s="141"/>
      <c r="K47" s="141"/>
      <c r="L47" s="141"/>
      <c r="M47" s="138"/>
      <c r="N47" s="138"/>
      <c r="O47" s="138"/>
      <c r="P47" s="138"/>
      <c r="Q47" s="138"/>
      <c r="R47" s="138"/>
      <c r="S47" s="138"/>
      <c r="T47" s="138"/>
      <c r="U47" s="138"/>
      <c r="V47" s="138"/>
    </row>
    <row r="48" spans="1:22" ht="30" hidden="1" customHeight="1" x14ac:dyDescent="0.25">
      <c r="A48" s="136" t="s">
        <v>85</v>
      </c>
      <c r="B48" s="137"/>
      <c r="C48" s="137"/>
      <c r="D48" s="137"/>
      <c r="E48" s="137"/>
      <c r="F48" s="137"/>
      <c r="G48" s="137"/>
      <c r="H48" s="138">
        <v>21</v>
      </c>
      <c r="I48" s="138"/>
      <c r="J48" s="138"/>
      <c r="K48" s="138">
        <v>217</v>
      </c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</row>
    <row r="49" spans="1:22" x14ac:dyDescent="0.25">
      <c r="A49" s="136" t="s">
        <v>86</v>
      </c>
      <c r="B49" s="137"/>
      <c r="C49" s="137"/>
      <c r="D49" s="137"/>
      <c r="E49" s="137"/>
      <c r="F49" s="137"/>
      <c r="G49" s="137"/>
      <c r="H49" s="138">
        <v>21</v>
      </c>
      <c r="I49" s="138"/>
      <c r="J49" s="138"/>
      <c r="K49" s="138">
        <v>217</v>
      </c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</row>
    <row r="50" spans="1:22" ht="30" customHeight="1" x14ac:dyDescent="0.25">
      <c r="A50" s="136" t="s">
        <v>87</v>
      </c>
      <c r="B50" s="137"/>
      <c r="C50" s="137"/>
      <c r="D50" s="137"/>
      <c r="E50" s="137"/>
      <c r="F50" s="137"/>
      <c r="G50" s="137"/>
      <c r="H50" s="138">
        <v>0.35</v>
      </c>
      <c r="I50" s="138"/>
      <c r="J50" s="138"/>
      <c r="K50" s="138">
        <v>3.23</v>
      </c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</row>
    <row r="51" spans="1:22" x14ac:dyDescent="0.25">
      <c r="A51" s="139" t="s">
        <v>88</v>
      </c>
      <c r="B51" s="140"/>
      <c r="C51" s="140"/>
      <c r="D51" s="140"/>
      <c r="E51" s="140"/>
      <c r="F51" s="140"/>
      <c r="G51" s="140"/>
      <c r="H51" s="141">
        <v>21.35</v>
      </c>
      <c r="I51" s="141"/>
      <c r="J51" s="141"/>
      <c r="K51" s="141">
        <v>220.23</v>
      </c>
      <c r="L51" s="141"/>
      <c r="M51" s="138"/>
      <c r="N51" s="138"/>
      <c r="O51" s="138"/>
      <c r="P51" s="138"/>
      <c r="Q51" s="138"/>
      <c r="R51" s="138"/>
      <c r="S51" s="138"/>
      <c r="T51" s="138"/>
      <c r="U51" s="138"/>
      <c r="V51" s="138"/>
    </row>
    <row r="52" spans="1:22" x14ac:dyDescent="0.25">
      <c r="A52" s="50"/>
      <c r="B52" s="39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</row>
    <row r="53" spans="1:22" x14ac:dyDescent="0.25">
      <c r="A53" s="50"/>
      <c r="B53" s="39"/>
      <c r="C53" s="73" t="s">
        <v>64</v>
      </c>
      <c r="D53" s="48"/>
      <c r="E53" s="48"/>
      <c r="F53" s="48"/>
      <c r="G53" s="48"/>
      <c r="H53" s="74">
        <f>IF(ISBLANK(Y30),"",ROUND(Z30/Y30,2)*100)</f>
        <v>78</v>
      </c>
      <c r="I53" s="48"/>
      <c r="J53" s="48"/>
      <c r="K53" s="74">
        <f>IF(ISBLANK(Y31),"",ROUND(Z31/Y31,2)*100)</f>
        <v>63</v>
      </c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</row>
    <row r="54" spans="1:22" x14ac:dyDescent="0.25">
      <c r="A54" s="50"/>
      <c r="B54" s="39"/>
      <c r="C54" s="73" t="s">
        <v>65</v>
      </c>
      <c r="D54" s="48"/>
      <c r="E54" s="48"/>
      <c r="F54" s="48"/>
      <c r="G54" s="48"/>
      <c r="H54" s="45">
        <f>IF(ISBLANK(Y30),"",ROUND(AA30/Y30,2)*100)</f>
        <v>56.000000000000007</v>
      </c>
      <c r="I54" s="48"/>
      <c r="J54" s="48"/>
      <c r="K54" s="45">
        <f>IF(ISBLANK(Y31),"",ROUND(AA31/Y31,2)*100)</f>
        <v>40</v>
      </c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</row>
    <row r="55" spans="1:22" x14ac:dyDescent="0.25">
      <c r="A55" s="28"/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</row>
    <row r="56" spans="1:22" x14ac:dyDescent="0.25">
      <c r="B56" s="75" t="s">
        <v>71</v>
      </c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</row>
    <row r="57" spans="1:22" x14ac:dyDescent="0.25">
      <c r="B57" s="3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</row>
    <row r="58" spans="1:22" x14ac:dyDescent="0.25">
      <c r="B58" s="75" t="s">
        <v>72</v>
      </c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</row>
    <row r="59" spans="1:22" x14ac:dyDescent="0.25">
      <c r="B59" s="46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</row>
    <row r="61" spans="1:22" x14ac:dyDescent="0.25">
      <c r="C61" s="49"/>
      <c r="D61" s="49"/>
      <c r="E61" s="49"/>
      <c r="F61" s="49"/>
      <c r="G61" s="49"/>
    </row>
    <row r="62" spans="1:22" x14ac:dyDescent="0.25">
      <c r="C62" s="49"/>
      <c r="D62" s="49"/>
      <c r="E62" s="49"/>
      <c r="F62" s="49"/>
      <c r="G62" s="49"/>
    </row>
    <row r="63" spans="1:22" x14ac:dyDescent="0.25">
      <c r="C63" s="49"/>
      <c r="D63" s="49"/>
      <c r="E63" s="49"/>
      <c r="F63" s="49"/>
      <c r="G63" s="49"/>
    </row>
    <row r="64" spans="1:22" x14ac:dyDescent="0.25">
      <c r="C64" s="49"/>
      <c r="D64" s="49"/>
      <c r="E64" s="49"/>
      <c r="F64" s="49"/>
      <c r="G64" s="49"/>
    </row>
    <row r="65" spans="3:7" x14ac:dyDescent="0.25">
      <c r="C65" s="49"/>
      <c r="D65" s="49"/>
      <c r="E65" s="49"/>
      <c r="F65" s="49"/>
      <c r="G65" s="4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</sheetData>
  <mergeCells count="43">
    <mergeCell ref="A47:G47"/>
    <mergeCell ref="A48:G48"/>
    <mergeCell ref="A49:G49"/>
    <mergeCell ref="A50:G50"/>
    <mergeCell ref="A51:G51"/>
    <mergeCell ref="A40:V40"/>
    <mergeCell ref="A42:G42"/>
    <mergeCell ref="A43:G43"/>
    <mergeCell ref="A44:G44"/>
    <mergeCell ref="A45:G45"/>
    <mergeCell ref="A46:G46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40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70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21.35/1000</f>
        <v>2.1350000000000001E-2</v>
      </c>
      <c r="H11" s="85"/>
      <c r="I11" s="55" t="s">
        <v>6</v>
      </c>
      <c r="J11" s="86">
        <f>220.23/1000</f>
        <v>0.22022999999999998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0/1000</f>
        <v>0</v>
      </c>
      <c r="H13" s="122"/>
      <c r="I13" s="55" t="s">
        <v>6</v>
      </c>
      <c r="J13" s="86">
        <f>0/1000</f>
        <v>0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8.1999999999999998E-4</v>
      </c>
      <c r="H14" s="85"/>
      <c r="I14" s="55" t="s">
        <v>8</v>
      </c>
      <c r="J14" s="86">
        <f>(P14+P15)/1000</f>
        <v>8.1999999999999998E-4</v>
      </c>
      <c r="K14" s="87"/>
      <c r="L14" s="58">
        <v>19</v>
      </c>
      <c r="M14" s="35" t="s">
        <v>8</v>
      </c>
      <c r="N14" s="57"/>
      <c r="O14" s="26">
        <v>0.82</v>
      </c>
      <c r="P14" s="27">
        <v>0.82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9/1000</f>
        <v>8.9999999999999993E-3</v>
      </c>
      <c r="H15" s="117"/>
      <c r="I15" s="55" t="s">
        <v>6</v>
      </c>
      <c r="J15" s="86">
        <f>107/1000</f>
        <v>0.107</v>
      </c>
      <c r="K15" s="87"/>
      <c r="L15" s="59">
        <v>128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42" t="s">
        <v>89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</row>
    <row r="25" spans="1:23" ht="19.350000000000001" customHeight="1" x14ac:dyDescent="0.25">
      <c r="A25" s="144" t="s">
        <v>90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</row>
    <row r="26" spans="1:23" s="29" customFormat="1" x14ac:dyDescent="0.25">
      <c r="A26" s="136" t="s">
        <v>79</v>
      </c>
      <c r="B26" s="137"/>
      <c r="C26" s="137"/>
      <c r="D26" s="137"/>
      <c r="E26" s="137"/>
      <c r="F26" s="137"/>
      <c r="G26" s="146">
        <v>9</v>
      </c>
      <c r="H26" s="147"/>
      <c r="I26" s="147"/>
      <c r="J26" s="147"/>
      <c r="K26" s="146">
        <v>107</v>
      </c>
      <c r="L26" s="148"/>
      <c r="M26" s="146">
        <f ca="1">IF(ISNUMBER(INDIRECT("K" &amp; ROW())/INDIRECT("G" &amp; ROW())),INDIRECT("K" &amp; ROW())/INDIRECT("G" &amp; ROW()), " ")</f>
        <v>11.888888888888889</v>
      </c>
      <c r="N26" s="138" t="s">
        <v>91</v>
      </c>
    </row>
    <row r="27" spans="1:23" s="29" customFormat="1" x14ac:dyDescent="0.25">
      <c r="A27" s="136" t="s">
        <v>80</v>
      </c>
      <c r="B27" s="137"/>
      <c r="C27" s="137"/>
      <c r="D27" s="137"/>
      <c r="E27" s="137"/>
      <c r="F27" s="137"/>
      <c r="G27" s="146"/>
      <c r="H27" s="147"/>
      <c r="I27" s="147"/>
      <c r="J27" s="147"/>
      <c r="K27" s="146"/>
      <c r="L27" s="148"/>
      <c r="M27" s="146" t="str">
        <f ca="1">IF(ISNUMBER(INDIRECT("K" &amp; ROW())/INDIRECT("G" &amp; ROW())),INDIRECT("K" &amp; ROW())/INDIRECT("G" &amp; ROW()), " ")</f>
        <v xml:space="preserve"> </v>
      </c>
      <c r="N27" s="138" t="s">
        <v>91</v>
      </c>
    </row>
    <row r="28" spans="1:23" s="29" customFormat="1" x14ac:dyDescent="0.25">
      <c r="A28" s="136" t="s">
        <v>81</v>
      </c>
      <c r="B28" s="137"/>
      <c r="C28" s="137"/>
      <c r="D28" s="137"/>
      <c r="E28" s="137"/>
      <c r="F28" s="137"/>
      <c r="G28" s="146">
        <v>9</v>
      </c>
      <c r="H28" s="147"/>
      <c r="I28" s="147"/>
      <c r="J28" s="147"/>
      <c r="K28" s="146">
        <v>107</v>
      </c>
      <c r="L28" s="148"/>
      <c r="M28" s="146">
        <f ca="1">IF(ISNUMBER(INDIRECT("K" &amp; ROW())/INDIRECT("G" &amp; ROW())),INDIRECT("K" &amp; ROW())/INDIRECT("G" &amp; ROW()), " ")</f>
        <v>11.888888888888889</v>
      </c>
      <c r="N28" s="138" t="s">
        <v>91</v>
      </c>
    </row>
    <row r="29" spans="1:23" s="29" customFormat="1" x14ac:dyDescent="0.25">
      <c r="A29" s="139" t="s">
        <v>82</v>
      </c>
      <c r="B29" s="140"/>
      <c r="C29" s="140"/>
      <c r="D29" s="140"/>
      <c r="E29" s="140"/>
      <c r="F29" s="140"/>
      <c r="G29" s="149">
        <v>7</v>
      </c>
      <c r="H29" s="150"/>
      <c r="I29" s="150"/>
      <c r="J29" s="150"/>
      <c r="K29" s="149">
        <v>67</v>
      </c>
      <c r="L29" s="151"/>
      <c r="M29" s="149">
        <f ca="1">IF(ISNUMBER(INDIRECT("K" &amp; ROW())/INDIRECT("G" &amp; ROW())),INDIRECT("K" &amp; ROW())/INDIRECT("G" &amp; ROW()), " ")</f>
        <v>9.5714285714285712</v>
      </c>
      <c r="N29" s="141" t="s">
        <v>91</v>
      </c>
    </row>
    <row r="30" spans="1:23" x14ac:dyDescent="0.25">
      <c r="A30" s="139" t="s">
        <v>83</v>
      </c>
      <c r="B30" s="140"/>
      <c r="C30" s="140"/>
      <c r="D30" s="140"/>
      <c r="E30" s="140"/>
      <c r="F30" s="140"/>
      <c r="G30" s="149">
        <v>5</v>
      </c>
      <c r="H30" s="150"/>
      <c r="I30" s="150"/>
      <c r="J30" s="150"/>
      <c r="K30" s="149">
        <v>43</v>
      </c>
      <c r="L30" s="151"/>
      <c r="M30" s="149">
        <f ca="1">IF(ISNUMBER(INDIRECT("K" &amp; ROW())/INDIRECT("G" &amp; ROW())),INDIRECT("K" &amp; ROW())/INDIRECT("G" &amp; ROW()), " ")</f>
        <v>8.6</v>
      </c>
      <c r="N30" s="141" t="s">
        <v>91</v>
      </c>
      <c r="O30" s="29"/>
      <c r="P30" s="29"/>
      <c r="Q30" s="29"/>
      <c r="R30" s="29"/>
      <c r="S30" s="29"/>
    </row>
    <row r="31" spans="1:23" x14ac:dyDescent="0.25">
      <c r="A31" s="139" t="s">
        <v>84</v>
      </c>
      <c r="B31" s="140"/>
      <c r="C31" s="140"/>
      <c r="D31" s="140"/>
      <c r="E31" s="140"/>
      <c r="F31" s="140"/>
      <c r="G31" s="149"/>
      <c r="H31" s="150"/>
      <c r="I31" s="150"/>
      <c r="J31" s="150"/>
      <c r="K31" s="149"/>
      <c r="L31" s="151"/>
      <c r="M31" s="149" t="str">
        <f ca="1">IF(ISNUMBER(INDIRECT("K" &amp; ROW())/INDIRECT("G" &amp; ROW())),INDIRECT("K" &amp; ROW())/INDIRECT("G" &amp; ROW()), " ")</f>
        <v xml:space="preserve"> </v>
      </c>
      <c r="N31" s="141" t="s">
        <v>91</v>
      </c>
      <c r="O31" s="29"/>
      <c r="P31" s="29"/>
      <c r="Q31" s="29"/>
      <c r="R31" s="29"/>
      <c r="S31" s="29"/>
    </row>
    <row r="32" spans="1:23" ht="30" customHeight="1" x14ac:dyDescent="0.25">
      <c r="A32" s="136" t="s">
        <v>85</v>
      </c>
      <c r="B32" s="137"/>
      <c r="C32" s="137"/>
      <c r="D32" s="137"/>
      <c r="E32" s="137"/>
      <c r="F32" s="137"/>
      <c r="G32" s="146">
        <v>21</v>
      </c>
      <c r="H32" s="147"/>
      <c r="I32" s="147"/>
      <c r="J32" s="147"/>
      <c r="K32" s="146">
        <v>217</v>
      </c>
      <c r="L32" s="148"/>
      <c r="M32" s="146">
        <f ca="1">IF(ISNUMBER(INDIRECT("K" &amp; ROW())/INDIRECT("G" &amp; ROW())),INDIRECT("K" &amp; ROW())/INDIRECT("G" &amp; ROW()), " ")</f>
        <v>10.333333333333334</v>
      </c>
      <c r="N32" s="138" t="s">
        <v>91</v>
      </c>
      <c r="O32" s="29"/>
      <c r="P32" s="29"/>
      <c r="Q32" s="29"/>
      <c r="R32" s="29"/>
      <c r="S32" s="29"/>
    </row>
    <row r="33" spans="1:19" x14ac:dyDescent="0.25">
      <c r="A33" s="136" t="s">
        <v>86</v>
      </c>
      <c r="B33" s="137"/>
      <c r="C33" s="137"/>
      <c r="D33" s="137"/>
      <c r="E33" s="137"/>
      <c r="F33" s="137"/>
      <c r="G33" s="146">
        <v>21</v>
      </c>
      <c r="H33" s="147"/>
      <c r="I33" s="147"/>
      <c r="J33" s="147"/>
      <c r="K33" s="146">
        <v>217</v>
      </c>
      <c r="L33" s="148"/>
      <c r="M33" s="146">
        <f ca="1">IF(ISNUMBER(INDIRECT("K" &amp; ROW())/INDIRECT("G" &amp; ROW())),INDIRECT("K" &amp; ROW())/INDIRECT("G" &amp; ROW()), " ")</f>
        <v>10.333333333333334</v>
      </c>
      <c r="N33" s="138" t="s">
        <v>91</v>
      </c>
      <c r="O33" s="29"/>
      <c r="P33" s="29"/>
      <c r="Q33" s="29"/>
      <c r="R33" s="29"/>
      <c r="S33" s="29"/>
    </row>
    <row r="34" spans="1:19" ht="30" customHeight="1" x14ac:dyDescent="0.25">
      <c r="A34" s="136" t="s">
        <v>87</v>
      </c>
      <c r="B34" s="137"/>
      <c r="C34" s="137"/>
      <c r="D34" s="137"/>
      <c r="E34" s="137"/>
      <c r="F34" s="137"/>
      <c r="G34" s="146">
        <v>0.35</v>
      </c>
      <c r="H34" s="147"/>
      <c r="I34" s="147"/>
      <c r="J34" s="147"/>
      <c r="K34" s="146">
        <v>3.23</v>
      </c>
      <c r="L34" s="148"/>
      <c r="M34" s="146">
        <f ca="1">IF(ISNUMBER(INDIRECT("K" &amp; ROW())/INDIRECT("G" &amp; ROW())),INDIRECT("K" &amp; ROW())/INDIRECT("G" &amp; ROW()), " ")</f>
        <v>9.2285714285714295</v>
      </c>
      <c r="N34" s="138" t="s">
        <v>91</v>
      </c>
      <c r="O34" s="29"/>
      <c r="P34" s="29"/>
      <c r="Q34" s="29"/>
      <c r="R34" s="29"/>
      <c r="S34" s="29"/>
    </row>
    <row r="35" spans="1:19" x14ac:dyDescent="0.25">
      <c r="A35" s="139" t="s">
        <v>88</v>
      </c>
      <c r="B35" s="140"/>
      <c r="C35" s="140"/>
      <c r="D35" s="140"/>
      <c r="E35" s="140"/>
      <c r="F35" s="140"/>
      <c r="G35" s="149">
        <v>21.35</v>
      </c>
      <c r="H35" s="150"/>
      <c r="I35" s="150"/>
      <c r="J35" s="150"/>
      <c r="K35" s="149">
        <v>220.23</v>
      </c>
      <c r="L35" s="151"/>
      <c r="M35" s="149">
        <f ca="1">IF(ISNUMBER(INDIRECT("K" &amp; ROW())/INDIRECT("G" &amp; ROW())),INDIRECT("K" &amp; ROW())/INDIRECT("G" &amp; ROW()), " ")</f>
        <v>10.315222482435596</v>
      </c>
      <c r="N35" s="141" t="s">
        <v>91</v>
      </c>
      <c r="O35" s="29"/>
      <c r="P35" s="29"/>
      <c r="Q35" s="29"/>
      <c r="R35" s="29"/>
      <c r="S35" s="29"/>
    </row>
    <row r="36" spans="1:19" x14ac:dyDescent="0.25">
      <c r="A36" s="48"/>
      <c r="G36" s="67"/>
      <c r="H36" s="68"/>
      <c r="I36" s="68"/>
      <c r="J36" s="68"/>
      <c r="K36" s="67"/>
      <c r="L36" s="69"/>
      <c r="M36" s="67"/>
      <c r="N36" s="48"/>
      <c r="O36" s="29"/>
      <c r="P36" s="29"/>
      <c r="Q36" s="29"/>
      <c r="R36" s="29"/>
      <c r="S36" s="29"/>
    </row>
    <row r="37" spans="1:19" x14ac:dyDescent="0.25">
      <c r="A37" s="28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70"/>
      <c r="M37" s="29"/>
      <c r="N37" s="29"/>
      <c r="O37" s="29"/>
      <c r="P37" s="29"/>
      <c r="Q37" s="29"/>
      <c r="R37" s="29"/>
      <c r="S37" s="29"/>
    </row>
    <row r="38" spans="1:19" x14ac:dyDescent="0.25">
      <c r="A38" s="75" t="s">
        <v>71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70"/>
      <c r="M38" s="29"/>
      <c r="N38" s="29"/>
      <c r="O38" s="29"/>
      <c r="P38" s="29"/>
      <c r="Q38" s="29"/>
      <c r="R38" s="29"/>
      <c r="S38" s="29"/>
    </row>
    <row r="39" spans="1:19" x14ac:dyDescent="0.25">
      <c r="A39" s="3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70"/>
      <c r="M39" s="29"/>
      <c r="N39" s="29"/>
      <c r="O39" s="29"/>
      <c r="P39" s="29"/>
      <c r="Q39" s="29"/>
      <c r="R39" s="29"/>
      <c r="S39" s="29"/>
    </row>
    <row r="40" spans="1:19" x14ac:dyDescent="0.25">
      <c r="A40" s="75" t="s">
        <v>72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70"/>
      <c r="M40" s="29"/>
      <c r="N40" s="29"/>
    </row>
  </sheetData>
  <mergeCells count="39">
    <mergeCell ref="A30:F30"/>
    <mergeCell ref="A31:F31"/>
    <mergeCell ref="A32:F32"/>
    <mergeCell ref="A33:F33"/>
    <mergeCell ref="A34:F34"/>
    <mergeCell ref="A35:F35"/>
    <mergeCell ref="A24:N24"/>
    <mergeCell ref="A25:N25"/>
    <mergeCell ref="A26:F26"/>
    <mergeCell ref="A27:F27"/>
    <mergeCell ref="A28:F28"/>
    <mergeCell ref="A29:F29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2016-03-17T02:51:06Z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