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J15" i="16" l="1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1" i="8"/>
  <c r="K60" i="8"/>
  <c r="H61" i="8"/>
  <c r="H60" i="8"/>
  <c r="J14" i="16"/>
  <c r="G14" i="16"/>
  <c r="K30" i="8"/>
  <c r="H30" i="8"/>
  <c r="A18" i="16"/>
  <c r="B34" i="8"/>
  <c r="M30" i="16"/>
  <c r="M34" i="16"/>
  <c r="M38" i="16"/>
  <c r="M31" i="16"/>
  <c r="M35" i="16"/>
  <c r="M39" i="16"/>
  <c r="M32" i="16"/>
  <c r="M36" i="16"/>
  <c r="M40" i="16"/>
  <c r="M33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<sst xmlns="http://schemas.openxmlformats.org/spreadsheetml/2006/main" count="202" uniqueCount="126">
  <si>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</si>
  <si>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</si>
  <si>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</si>
  <si>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</si>
  <si>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</si>
  <si>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</si>
  <si>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</si>
  <si>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</si>
  <si>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</si>
  <si>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</si>
  <si>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</si>
  <si>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</si>
  <si>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</si>
  <si>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</si>
  <si>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</si>
  <si>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</si>
  <si>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</si>
  <si>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</si>
  <si>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</si>
  <si>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</si>
  <si>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</si>
  <si>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</si>
  <si>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</si>
  <si>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</si>
  <si>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</si>
  <si>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</si>
  <si>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</si>
  <si>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</si>
  <si>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</si>
  <si>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</si>
  <si>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</si>
  <si>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</si>
  <si>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</si>
  <si>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</si>
  <si>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</si>
  <si>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</si>
  <si>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</si>
  <si>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</si>
  <si>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</si>
  <si>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</si>
  <si>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</si>
  <si>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</si>
  <si>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</si>
  <si>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</si>
  <si>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</si>
  <si>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</si>
  <si>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</si>
  <si>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</si>
  <si>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</si>
  <si>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</si>
  <si>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</si>
  <si>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</si>
  <si>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</si>
  <si>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</si>
  <si>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</si>
  <si>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</si>
  <si>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</si>
  <si>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</si>
  <si>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</si>
  <si>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</si>
  <si>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</si>
  <si>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</si>
  <si>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</si>
  <si>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</si>
  <si>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</si>
  <si>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</si>
  <si>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</si>
  <si>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</si>
  <si>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</si>
  <si>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</si>
  <si>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21</t>
  </si>
  <si>
    <t>Сдал:  _________________ //</t>
  </si>
  <si>
    <t>Принял:  _________________ //</t>
  </si>
  <si>
    <t>Раздел 3. ОКТЯБРЬ</t>
  </si>
  <si>
    <t>ремонт двери 1 под.</t>
  </si>
  <si>
    <t>ТЕРр56-12-1
Смена дверных приборов: петли
100 шт. приборов
1 258,33 = 1 784,33 - 100 x 5,26
НР 70%=82%*0.85 от ФОТ
СП 50%=62%*0.8 от ФОТ</t>
  </si>
  <si>
    <t>0,01
70
50</t>
  </si>
  <si>
    <t>1073,69
_____
184,64</t>
  </si>
  <si>
    <t>13
9
7</t>
  </si>
  <si>
    <t>11
_____
2</t>
  </si>
  <si>
    <t>139
90
65</t>
  </si>
  <si>
    <t>129
_____
10</t>
  </si>
  <si>
    <t>Р</t>
  </si>
  <si>
    <t>ТЕРр56-13-2
Ремонт дверных коробок узких: в каменных стенах со снятием полотен
10 коробок
НР 70%=82%*0.85 от ФОТ
СП 50%=62%*0.8 от ФОТ</t>
  </si>
  <si>
    <t>0,1
70
50</t>
  </si>
  <si>
    <t>735,29
_____
1967,71</t>
  </si>
  <si>
    <t>272
61
46</t>
  </si>
  <si>
    <t>74
_____
197</t>
  </si>
  <si>
    <t>2880
618
442</t>
  </si>
  <si>
    <t>883
_____
1990</t>
  </si>
  <si>
    <t>Раздел 4. ДЕКАБРЬ</t>
  </si>
  <si>
    <t>ТЕРр56-12-1
Смена дверных приборов: петли
100 шт. приборов
1 784,33 = 1 784,33 - 100 x 5,26 + 100 x 5,26
НР 70%=82%*0.85 от ФОТ
СП 50%=62%*0.8 от ФОТ</t>
  </si>
  <si>
    <t>0,02
70
50</t>
  </si>
  <si>
    <t>1073,69
_____
710,64</t>
  </si>
  <si>
    <t>36
17
13</t>
  </si>
  <si>
    <t>21
_____
15</t>
  </si>
  <si>
    <t>317
181
129</t>
  </si>
  <si>
    <t>258
_____
59</t>
  </si>
  <si>
    <t>ТЕРр56-12-7
Смена дверных приборов: пружины
100 шт. приборов
НР 70%=82%*0.85 от ФОТ
СП 50%=62%*0.8 от ФОТ</t>
  </si>
  <si>
    <t>617,05
_____
1892,32</t>
  </si>
  <si>
    <t>25
5
4</t>
  </si>
  <si>
    <t>6
_____
19</t>
  </si>
  <si>
    <t>113
52
37</t>
  </si>
  <si>
    <t>74
_____
39</t>
  </si>
  <si>
    <t>Итого прямые затраты по акту</t>
  </si>
  <si>
    <t>112
_____
233</t>
  </si>
  <si>
    <t>1344
_____
2098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</si>
  <si>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</si>
  <si>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</si>
  <si>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</si>
  <si>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</si>
  <si>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</si>
  <si>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</si>
  <si>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</si>
  <si>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Проемы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</si>
  <si>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</si>
  <si>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</si>
  <si>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</si>
  <si>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</si>
  <si>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</si>
  <si>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11                  Машины и механизмы</t>
  </si>
  <si>
    <t>1                  Материалы</t>
  </si>
  <si>
    <t>111111111          Неучтенные ресурсы</t>
  </si>
  <si>
    <t xml:space="preserve">                  Материалы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</si>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</sst>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9"/>
  <sheetViews>
    <sheetView showGridLines="0" tabSelected="1" topLeftCell="A49" workbookViewId="0">
      <selection activeCell="E35" sqref="E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10.039999999999999</v>
      </c>
      <c r="X14" s="27">
        <v>10.039999999999999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553.82/1000</f>
        <v>0.55382000000000009</v>
      </c>
      <c r="I27" s="85"/>
      <c r="J27" s="35" t="s">
        <v>6</v>
      </c>
      <c r="K27" s="86">
        <f>5488.04/1000</f>
        <v>5.4880399999999998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1.0039999999999999E-2</v>
      </c>
      <c r="I30" s="85"/>
      <c r="J30" s="35" t="s">
        <v>8</v>
      </c>
      <c r="K30" s="86">
        <f>(X14+X15)/1000</f>
        <v>1.0039999999999999E-2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112</v>
      </c>
      <c r="Z30" s="71">
        <v>92</v>
      </c>
      <c r="AA30" s="71">
        <v>69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112/1000</f>
        <v>0.112</v>
      </c>
      <c r="I31" s="85"/>
      <c r="J31" s="35" t="s">
        <v>6</v>
      </c>
      <c r="K31" s="86">
        <f>1344/1000</f>
        <v>1.3440000000000001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1344</v>
      </c>
      <c r="Z31" s="72">
        <v>941</v>
      </c>
      <c r="AA31" s="72">
        <v>672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125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5</v>
      </c>
      <c r="C42" s="134" t="s">
        <v>75</v>
      </c>
      <c r="D42" s="135" t="s">
        <v>76</v>
      </c>
      <c r="E42" s="136">
        <v>1258.33</v>
      </c>
      <c r="F42" s="137" t="s">
        <v>77</v>
      </c>
      <c r="G42" s="136"/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8">
        <v>2</v>
      </c>
      <c r="B43" s="139">
        <v>6</v>
      </c>
      <c r="C43" s="140" t="s">
        <v>83</v>
      </c>
      <c r="D43" s="141" t="s">
        <v>84</v>
      </c>
      <c r="E43" s="142">
        <v>2715.38</v>
      </c>
      <c r="F43" s="143" t="s">
        <v>85</v>
      </c>
      <c r="G43" s="142">
        <v>12.38</v>
      </c>
      <c r="H43" s="142" t="s">
        <v>86</v>
      </c>
      <c r="I43" s="142" t="s">
        <v>87</v>
      </c>
      <c r="J43" s="142">
        <v>1</v>
      </c>
      <c r="K43" s="142" t="s">
        <v>88</v>
      </c>
      <c r="L43" s="143" t="s">
        <v>89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>
        <v>7</v>
      </c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68.400000000000006" x14ac:dyDescent="0.25">
      <c r="A45" s="132">
        <v>3</v>
      </c>
      <c r="B45" s="133">
        <v>7</v>
      </c>
      <c r="C45" s="134" t="s">
        <v>91</v>
      </c>
      <c r="D45" s="135" t="s">
        <v>92</v>
      </c>
      <c r="E45" s="136">
        <v>1784.33</v>
      </c>
      <c r="F45" s="137" t="s">
        <v>93</v>
      </c>
      <c r="G45" s="136"/>
      <c r="H45" s="136" t="s">
        <v>94</v>
      </c>
      <c r="I45" s="136" t="s">
        <v>95</v>
      </c>
      <c r="J45" s="136"/>
      <c r="K45" s="136" t="s">
        <v>96</v>
      </c>
      <c r="L45" s="137" t="s">
        <v>97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8">
        <v>4</v>
      </c>
      <c r="B46" s="139">
        <v>8</v>
      </c>
      <c r="C46" s="140" t="s">
        <v>98</v>
      </c>
      <c r="D46" s="141" t="s">
        <v>76</v>
      </c>
      <c r="E46" s="142">
        <v>2509.37</v>
      </c>
      <c r="F46" s="143" t="s">
        <v>99</v>
      </c>
      <c r="G46" s="142"/>
      <c r="H46" s="142" t="s">
        <v>100</v>
      </c>
      <c r="I46" s="142" t="s">
        <v>101</v>
      </c>
      <c r="J46" s="142"/>
      <c r="K46" s="142" t="s">
        <v>102</v>
      </c>
      <c r="L46" s="143" t="s">
        <v>103</v>
      </c>
      <c r="M46" s="143"/>
      <c r="N46" s="143" t="s">
        <v>82</v>
      </c>
      <c r="O46" s="143"/>
      <c r="P46" s="143"/>
      <c r="Q46" s="143"/>
      <c r="R46" s="143"/>
      <c r="S46" s="143"/>
      <c r="T46" s="143"/>
      <c r="U46" s="143"/>
      <c r="V46" s="143"/>
    </row>
    <row r="47" spans="1:22" ht="34.200000000000003" x14ac:dyDescent="0.25">
      <c r="A47" s="144" t="s">
        <v>104</v>
      </c>
      <c r="B47" s="145"/>
      <c r="C47" s="145"/>
      <c r="D47" s="145"/>
      <c r="E47" s="145"/>
      <c r="F47" s="145"/>
      <c r="G47" s="145"/>
      <c r="H47" s="146">
        <v>346</v>
      </c>
      <c r="I47" s="146" t="s">
        <v>105</v>
      </c>
      <c r="J47" s="146">
        <v>1</v>
      </c>
      <c r="K47" s="146">
        <v>3449</v>
      </c>
      <c r="L47" s="146" t="s">
        <v>106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>
        <v>7</v>
      </c>
    </row>
    <row r="48" spans="1:22" x14ac:dyDescent="0.25">
      <c r="A48" s="144" t="s">
        <v>107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108</v>
      </c>
      <c r="B49" s="145"/>
      <c r="C49" s="145"/>
      <c r="D49" s="145"/>
      <c r="E49" s="145"/>
      <c r="F49" s="145"/>
      <c r="G49" s="145"/>
      <c r="H49" s="146">
        <v>112</v>
      </c>
      <c r="I49" s="146"/>
      <c r="J49" s="146"/>
      <c r="K49" s="146">
        <v>1344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109</v>
      </c>
      <c r="B50" s="145"/>
      <c r="C50" s="145"/>
      <c r="D50" s="145"/>
      <c r="E50" s="145"/>
      <c r="F50" s="145"/>
      <c r="G50" s="145"/>
      <c r="H50" s="146">
        <v>233</v>
      </c>
      <c r="I50" s="146"/>
      <c r="J50" s="146"/>
      <c r="K50" s="146">
        <v>2098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110</v>
      </c>
      <c r="B51" s="145"/>
      <c r="C51" s="145"/>
      <c r="D51" s="145"/>
      <c r="E51" s="145"/>
      <c r="F51" s="145"/>
      <c r="G51" s="145"/>
      <c r="H51" s="146">
        <v>1</v>
      </c>
      <c r="I51" s="146"/>
      <c r="J51" s="146"/>
      <c r="K51" s="146">
        <v>7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111</v>
      </c>
      <c r="B52" s="148"/>
      <c r="C52" s="148"/>
      <c r="D52" s="148"/>
      <c r="E52" s="148"/>
      <c r="F52" s="148"/>
      <c r="G52" s="148"/>
      <c r="H52" s="149">
        <v>92</v>
      </c>
      <c r="I52" s="149"/>
      <c r="J52" s="149"/>
      <c r="K52" s="149">
        <v>941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112</v>
      </c>
      <c r="B53" s="148"/>
      <c r="C53" s="148"/>
      <c r="D53" s="148"/>
      <c r="E53" s="148"/>
      <c r="F53" s="148"/>
      <c r="G53" s="148"/>
      <c r="H53" s="149">
        <v>69</v>
      </c>
      <c r="I53" s="149"/>
      <c r="J53" s="149"/>
      <c r="K53" s="149">
        <v>672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113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4" t="s">
        <v>114</v>
      </c>
      <c r="B55" s="145"/>
      <c r="C55" s="145"/>
      <c r="D55" s="145"/>
      <c r="E55" s="145"/>
      <c r="F55" s="145"/>
      <c r="G55" s="145"/>
      <c r="H55" s="146">
        <v>507</v>
      </c>
      <c r="I55" s="146"/>
      <c r="J55" s="146"/>
      <c r="K55" s="146">
        <v>5062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115</v>
      </c>
      <c r="B56" s="145"/>
      <c r="C56" s="145"/>
      <c r="D56" s="145"/>
      <c r="E56" s="145"/>
      <c r="F56" s="145"/>
      <c r="G56" s="145"/>
      <c r="H56" s="146">
        <v>507</v>
      </c>
      <c r="I56" s="146"/>
      <c r="J56" s="146"/>
      <c r="K56" s="146">
        <v>5062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ht="30" customHeight="1" x14ac:dyDescent="0.25">
      <c r="A57" s="144" t="s">
        <v>116</v>
      </c>
      <c r="B57" s="145"/>
      <c r="C57" s="145"/>
      <c r="D57" s="145"/>
      <c r="E57" s="145"/>
      <c r="F57" s="145"/>
      <c r="G57" s="145"/>
      <c r="H57" s="146">
        <v>46.82</v>
      </c>
      <c r="I57" s="146"/>
      <c r="J57" s="146"/>
      <c r="K57" s="146">
        <v>426.04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117</v>
      </c>
      <c r="B58" s="148"/>
      <c r="C58" s="148"/>
      <c r="D58" s="148"/>
      <c r="E58" s="148"/>
      <c r="F58" s="148"/>
      <c r="G58" s="148"/>
      <c r="H58" s="149">
        <v>553.82000000000005</v>
      </c>
      <c r="I58" s="149"/>
      <c r="J58" s="149"/>
      <c r="K58" s="149">
        <v>5488.04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50"/>
      <c r="B59" s="39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74">
        <f>IF(ISBLANK(Y30),"",ROUND(Z30/Y30,2)*100)</f>
        <v>82</v>
      </c>
      <c r="I60" s="48"/>
      <c r="J60" s="48"/>
      <c r="K60" s="74">
        <f>IF(ISBLANK(Y31),"",ROUND(Z31/Y31,2)*100)</f>
        <v>70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65</v>
      </c>
      <c r="D61" s="48"/>
      <c r="E61" s="48"/>
      <c r="F61" s="48"/>
      <c r="G61" s="48"/>
      <c r="H61" s="45">
        <f>IF(ISBLANK(Y30),"",ROUND(AA30/Y30,2)*100)</f>
        <v>62</v>
      </c>
      <c r="I61" s="48"/>
      <c r="J61" s="48"/>
      <c r="K61" s="45">
        <f>IF(ISBLANK(Y31),"",ROUND(AA31/Y31,2)*100)</f>
        <v>50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28"/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3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72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46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</sheetData>
  <mergeCells count="47">
    <mergeCell ref="A56:G56"/>
    <mergeCell ref="A57:G57"/>
    <mergeCell ref="A58:G58"/>
    <mergeCell ref="A50:G50"/>
    <mergeCell ref="A51:G51"/>
    <mergeCell ref="A52:G52"/>
    <mergeCell ref="A53:G53"/>
    <mergeCell ref="A54:G54"/>
    <mergeCell ref="A55:G55"/>
    <mergeCell ref="A40:V40"/>
    <mergeCell ref="A41:V41"/>
    <mergeCell ref="A44:V44"/>
    <mergeCell ref="A47:G47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553.82/1000</f>
        <v>0.55382000000000009</v>
      </c>
      <c r="H11" s="85"/>
      <c r="I11" s="55" t="s">
        <v>6</v>
      </c>
      <c r="J11" s="86">
        <f>5488.04/1000</f>
        <v>5.4880399999999998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1.0039999999999999E-2</v>
      </c>
      <c r="H14" s="85"/>
      <c r="I14" s="55" t="s">
        <v>8</v>
      </c>
      <c r="J14" s="86">
        <f>(P14+P15)/1000</f>
        <v>1.0039999999999999E-2</v>
      </c>
      <c r="K14" s="87"/>
      <c r="L14" s="58">
        <v>169</v>
      </c>
      <c r="M14" s="35" t="s">
        <v>8</v>
      </c>
      <c r="N14" s="57"/>
      <c r="O14" s="26">
        <v>10.039999999999999</v>
      </c>
      <c r="P14" s="27">
        <v>10.039999999999999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112/1000</f>
        <v>0.112</v>
      </c>
      <c r="H15" s="117"/>
      <c r="I15" s="55" t="s">
        <v>6</v>
      </c>
      <c r="J15" s="86">
        <f>1344/1000</f>
        <v>1.3440000000000001</v>
      </c>
      <c r="K15" s="87"/>
      <c r="L15" s="59">
        <v>671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19.350000000000001" customHeight="1" x14ac:dyDescent="0.25">
      <c r="A26" s="128" t="s">
        <v>120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</row>
    <row r="27" spans="1:23" s="29" customFormat="1" ht="19.350000000000001" customHeight="1" x14ac:dyDescent="0.25">
      <c r="A27" s="128" t="s">
        <v>121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19.350000000000001" customHeight="1" x14ac:dyDescent="0.25">
      <c r="A28" s="150" t="s">
        <v>122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</row>
    <row r="29" spans="1:23" s="29" customFormat="1" ht="19.350000000000001" customHeight="1" x14ac:dyDescent="0.25">
      <c r="A29" s="152" t="s">
        <v>123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0" spans="1:23" x14ac:dyDescent="0.25">
      <c r="A30" s="144" t="s">
        <v>104</v>
      </c>
      <c r="B30" s="145"/>
      <c r="C30" s="145"/>
      <c r="D30" s="145"/>
      <c r="E30" s="145"/>
      <c r="F30" s="145"/>
      <c r="G30" s="154">
        <v>346</v>
      </c>
      <c r="H30" s="155"/>
      <c r="I30" s="155"/>
      <c r="J30" s="155"/>
      <c r="K30" s="154">
        <v>3449</v>
      </c>
      <c r="L30" s="156"/>
      <c r="M30" s="154">
        <f ca="1">IF(ISNUMBER(INDIRECT("K" &amp; ROW())/INDIRECT("G" &amp; ROW())),INDIRECT("K" &amp; ROW())/INDIRECT("G" &amp; ROW()), " ")</f>
        <v>9.9682080924855487</v>
      </c>
      <c r="N30" s="146" t="s">
        <v>124</v>
      </c>
    </row>
    <row r="31" spans="1:23" x14ac:dyDescent="0.25">
      <c r="A31" s="144" t="s">
        <v>107</v>
      </c>
      <c r="B31" s="145"/>
      <c r="C31" s="145"/>
      <c r="D31" s="145"/>
      <c r="E31" s="145"/>
      <c r="F31" s="145"/>
      <c r="G31" s="154"/>
      <c r="H31" s="155"/>
      <c r="I31" s="155"/>
      <c r="J31" s="155"/>
      <c r="K31" s="154"/>
      <c r="L31" s="156"/>
      <c r="M31" s="154" t="str">
        <f ca="1">IF(ISNUMBER(INDIRECT("K" &amp; ROW())/INDIRECT("G" &amp; ROW())),INDIRECT("K" &amp; ROW())/INDIRECT("G" &amp; ROW()), " ")</f>
        <v xml:space="preserve"> </v>
      </c>
      <c r="N31" s="146" t="s">
        <v>124</v>
      </c>
    </row>
    <row r="32" spans="1:23" x14ac:dyDescent="0.25">
      <c r="A32" s="144" t="s">
        <v>108</v>
      </c>
      <c r="B32" s="145"/>
      <c r="C32" s="145"/>
      <c r="D32" s="145"/>
      <c r="E32" s="145"/>
      <c r="F32" s="145"/>
      <c r="G32" s="154">
        <v>112</v>
      </c>
      <c r="H32" s="155"/>
      <c r="I32" s="155"/>
      <c r="J32" s="155"/>
      <c r="K32" s="154">
        <v>1344</v>
      </c>
      <c r="L32" s="156"/>
      <c r="M32" s="154">
        <f ca="1">IF(ISNUMBER(INDIRECT("K" &amp; ROW())/INDIRECT("G" &amp; ROW())),INDIRECT("K" &amp; ROW())/INDIRECT("G" &amp; ROW()), " ")</f>
        <v>12</v>
      </c>
      <c r="N32" s="146" t="s">
        <v>124</v>
      </c>
    </row>
    <row r="33" spans="1:14" x14ac:dyDescent="0.25">
      <c r="A33" s="144" t="s">
        <v>109</v>
      </c>
      <c r="B33" s="145"/>
      <c r="C33" s="145"/>
      <c r="D33" s="145"/>
      <c r="E33" s="145"/>
      <c r="F33" s="145"/>
      <c r="G33" s="154">
        <v>233</v>
      </c>
      <c r="H33" s="155"/>
      <c r="I33" s="155"/>
      <c r="J33" s="155"/>
      <c r="K33" s="154">
        <v>2098</v>
      </c>
      <c r="L33" s="156"/>
      <c r="M33" s="154">
        <f ca="1">IF(ISNUMBER(INDIRECT("K" &amp; ROW())/INDIRECT("G" &amp; ROW())),INDIRECT("K" &amp; ROW())/INDIRECT("G" &amp; ROW()), " ")</f>
        <v>9.0042918454935617</v>
      </c>
      <c r="N33" s="146" t="s">
        <v>124</v>
      </c>
    </row>
    <row r="34" spans="1:14" x14ac:dyDescent="0.25">
      <c r="A34" s="144" t="s">
        <v>110</v>
      </c>
      <c r="B34" s="145"/>
      <c r="C34" s="145"/>
      <c r="D34" s="145"/>
      <c r="E34" s="145"/>
      <c r="F34" s="145"/>
      <c r="G34" s="154">
        <v>1</v>
      </c>
      <c r="H34" s="155"/>
      <c r="I34" s="155"/>
      <c r="J34" s="155"/>
      <c r="K34" s="154">
        <v>7</v>
      </c>
      <c r="L34" s="156"/>
      <c r="M34" s="154">
        <f ca="1">IF(ISNUMBER(INDIRECT("K" &amp; ROW())/INDIRECT("G" &amp; ROW())),INDIRECT("K" &amp; ROW())/INDIRECT("G" &amp; ROW()), " ")</f>
        <v>7</v>
      </c>
      <c r="N34" s="146" t="s">
        <v>124</v>
      </c>
    </row>
    <row r="35" spans="1:14" x14ac:dyDescent="0.25">
      <c r="A35" s="147" t="s">
        <v>111</v>
      </c>
      <c r="B35" s="148"/>
      <c r="C35" s="148"/>
      <c r="D35" s="148"/>
      <c r="E35" s="148"/>
      <c r="F35" s="148"/>
      <c r="G35" s="157">
        <v>92</v>
      </c>
      <c r="H35" s="158"/>
      <c r="I35" s="158"/>
      <c r="J35" s="158"/>
      <c r="K35" s="157">
        <v>941</v>
      </c>
      <c r="L35" s="159"/>
      <c r="M35" s="157">
        <f ca="1">IF(ISNUMBER(INDIRECT("K" &amp; ROW())/INDIRECT("G" &amp; ROW())),INDIRECT("K" &amp; ROW())/INDIRECT("G" &amp; ROW()), " ")</f>
        <v>10.228260869565217</v>
      </c>
      <c r="N35" s="149" t="s">
        <v>124</v>
      </c>
    </row>
    <row r="36" spans="1:14" x14ac:dyDescent="0.25">
      <c r="A36" s="147" t="s">
        <v>112</v>
      </c>
      <c r="B36" s="148"/>
      <c r="C36" s="148"/>
      <c r="D36" s="148"/>
      <c r="E36" s="148"/>
      <c r="F36" s="148"/>
      <c r="G36" s="157">
        <v>69</v>
      </c>
      <c r="H36" s="158"/>
      <c r="I36" s="158"/>
      <c r="J36" s="158"/>
      <c r="K36" s="157">
        <v>672</v>
      </c>
      <c r="L36" s="159"/>
      <c r="M36" s="157">
        <f ca="1">IF(ISNUMBER(INDIRECT("K" &amp; ROW())/INDIRECT("G" &amp; ROW())),INDIRECT("K" &amp; ROW())/INDIRECT("G" &amp; ROW()), " ")</f>
        <v>9.7391304347826093</v>
      </c>
      <c r="N36" s="149" t="s">
        <v>124</v>
      </c>
    </row>
    <row r="37" spans="1:14" x14ac:dyDescent="0.25">
      <c r="A37" s="147" t="s">
        <v>113</v>
      </c>
      <c r="B37" s="148"/>
      <c r="C37" s="148"/>
      <c r="D37" s="148"/>
      <c r="E37" s="148"/>
      <c r="F37" s="148"/>
      <c r="G37" s="157"/>
      <c r="H37" s="158"/>
      <c r="I37" s="158"/>
      <c r="J37" s="158"/>
      <c r="K37" s="157"/>
      <c r="L37" s="159"/>
      <c r="M37" s="157" t="str">
        <f ca="1">IF(ISNUMBER(INDIRECT("K" &amp; ROW())/INDIRECT("G" &amp; ROW())),INDIRECT("K" &amp; ROW())/INDIRECT("G" &amp; ROW()), " ")</f>
        <v xml:space="preserve"> </v>
      </c>
      <c r="N37" s="149" t="s">
        <v>124</v>
      </c>
    </row>
    <row r="38" spans="1:14" x14ac:dyDescent="0.25">
      <c r="A38" s="144" t="s">
        <v>114</v>
      </c>
      <c r="B38" s="145"/>
      <c r="C38" s="145"/>
      <c r="D38" s="145"/>
      <c r="E38" s="145"/>
      <c r="F38" s="145"/>
      <c r="G38" s="154">
        <v>507</v>
      </c>
      <c r="H38" s="155"/>
      <c r="I38" s="155"/>
      <c r="J38" s="155"/>
      <c r="K38" s="154">
        <v>5062</v>
      </c>
      <c r="L38" s="156"/>
      <c r="M38" s="154">
        <f ca="1">IF(ISNUMBER(INDIRECT("K" &amp; ROW())/INDIRECT("G" &amp; ROW())),INDIRECT("K" &amp; ROW())/INDIRECT("G" &amp; ROW()), " ")</f>
        <v>9.9842209072978303</v>
      </c>
      <c r="N38" s="146" t="s">
        <v>124</v>
      </c>
    </row>
    <row r="39" spans="1:14" x14ac:dyDescent="0.25">
      <c r="A39" s="144" t="s">
        <v>115</v>
      </c>
      <c r="B39" s="145"/>
      <c r="C39" s="145"/>
      <c r="D39" s="145"/>
      <c r="E39" s="145"/>
      <c r="F39" s="145"/>
      <c r="G39" s="154">
        <v>507</v>
      </c>
      <c r="H39" s="155"/>
      <c r="I39" s="155"/>
      <c r="J39" s="155"/>
      <c r="K39" s="154">
        <v>5062</v>
      </c>
      <c r="L39" s="156"/>
      <c r="M39" s="154">
        <f ca="1">IF(ISNUMBER(INDIRECT("K" &amp; ROW())/INDIRECT("G" &amp; ROW())),INDIRECT("K" &amp; ROW())/INDIRECT("G" &amp; ROW()), " ")</f>
        <v>9.9842209072978303</v>
      </c>
      <c r="N39" s="146" t="s">
        <v>124</v>
      </c>
    </row>
    <row r="40" spans="1:14" ht="30" customHeight="1" x14ac:dyDescent="0.25">
      <c r="A40" s="144" t="s">
        <v>116</v>
      </c>
      <c r="B40" s="145"/>
      <c r="C40" s="145"/>
      <c r="D40" s="145"/>
      <c r="E40" s="145"/>
      <c r="F40" s="145"/>
      <c r="G40" s="154">
        <v>46.82</v>
      </c>
      <c r="H40" s="155"/>
      <c r="I40" s="155"/>
      <c r="J40" s="155"/>
      <c r="K40" s="154">
        <v>426.04</v>
      </c>
      <c r="L40" s="156"/>
      <c r="M40" s="154">
        <f ca="1">IF(ISNUMBER(INDIRECT("K" &amp; ROW())/INDIRECT("G" &amp; ROW())),INDIRECT("K" &amp; ROW())/INDIRECT("G" &amp; ROW()), " ")</f>
        <v>9.0995301153353267</v>
      </c>
      <c r="N40" s="146" t="s">
        <v>124</v>
      </c>
    </row>
    <row r="41" spans="1:14" x14ac:dyDescent="0.25">
      <c r="A41" s="147" t="s">
        <v>117</v>
      </c>
      <c r="B41" s="148"/>
      <c r="C41" s="148"/>
      <c r="D41" s="148"/>
      <c r="E41" s="148"/>
      <c r="F41" s="148"/>
      <c r="G41" s="157">
        <v>553.82000000000005</v>
      </c>
      <c r="H41" s="158"/>
      <c r="I41" s="158"/>
      <c r="J41" s="158"/>
      <c r="K41" s="157">
        <v>5488.04</v>
      </c>
      <c r="L41" s="159"/>
      <c r="M41" s="157">
        <f ca="1">IF(ISNUMBER(INDIRECT("K" &amp; ROW())/INDIRECT("G" &amp; ROW())),INDIRECT("K" &amp; ROW())/INDIRECT("G" &amp; ROW()), " ")</f>
        <v>9.9094290563721064</v>
      </c>
      <c r="N41" s="149" t="s">
        <v>124</v>
      </c>
    </row>
    <row r="42" spans="1:14" x14ac:dyDescent="0.25">
      <c r="A42" s="48"/>
      <c r="G42" s="67"/>
      <c r="H42" s="68"/>
      <c r="I42" s="68"/>
      <c r="J42" s="68"/>
      <c r="K42" s="67"/>
      <c r="L42" s="69"/>
      <c r="M42" s="67"/>
      <c r="N42" s="48"/>
    </row>
    <row r="43" spans="1:14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0"/>
      <c r="M43" s="29"/>
      <c r="N43" s="29"/>
    </row>
    <row r="44" spans="1:14" x14ac:dyDescent="0.25">
      <c r="A44" s="75" t="s">
        <v>71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3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</sheetData>
  <mergeCells count="45">
    <mergeCell ref="A36:F36"/>
    <mergeCell ref="A37:F37"/>
    <mergeCell ref="A38:F38"/>
    <mergeCell ref="A39:F39"/>
    <mergeCell ref="A40:F40"/>
    <mergeCell ref="A41:F41"/>
    <mergeCell ref="A30:F30"/>
    <mergeCell ref="A31:F31"/>
    <mergeCell ref="A32:F32"/>
    <mergeCell ref="A33:F33"/>
    <mergeCell ref="A34:F34"/>
    <mergeCell ref="A35:F35"/>
    <mergeCell ref="A24:N24"/>
    <mergeCell ref="A25:N25"/>
    <mergeCell ref="A26:N26"/>
    <mergeCell ref="A27:N27"/>
    <mergeCell ref="A28:N28"/>
    <mergeCell ref="A29:N2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