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3" i="16"/>
  <c r="M35" i="16"/>
  <c r="M36" i="16"/>
  <c r="M37" i="16"/>
  <c r="M38" i="16"/>
  <c r="M39" i="16"/>
  <c r="M40" i="16"/>
  <c r="M41" i="16"/>
  <c r="M42" i="16"/>
  <c r="M43" i="16"/>
  <c r="M4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8" i="8"/>
  <c r="K77" i="8"/>
  <c r="H78" i="8"/>
  <c r="H77" i="8"/>
  <c r="J14" i="16"/>
  <c r="G14" i="16"/>
  <c r="K30" i="8"/>
  <c r="H30" i="8"/>
  <c r="A18" i="16"/>
  <c r="B34" i="8"/>
  <c r="M47" i="16"/>
  <c r="M51" i="16"/>
  <c r="M55" i="16"/>
  <c r="M59" i="16"/>
  <c r="M48" i="16"/>
  <c r="M52" i="16"/>
  <c r="M56" i="16"/>
  <c r="M60" i="16"/>
  <c r="M49" i="16"/>
  <c r="M53" i="16"/>
  <c r="M57" i="16"/>
  <c r="M61" i="16"/>
  <c r="M50" i="16"/>
  <c r="M54" i="16"/>
  <c r="M58" i="16"/>
  <c r="M6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<sst xmlns="http://schemas.openxmlformats.org/spreadsheetml/2006/main" count="356" uniqueCount="242">
  <si>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</si>
  <si>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</si>
  <si>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</si>
  <si>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</si>
  <si>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</si>
  <si>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</si>
  <si>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</si>
  <si>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</si>
  <si>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</si>
  <si>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</si>
  <si>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</si>
  <si>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</si>
  <si>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</si>
  <si>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</si>
  <si>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</si>
  <si>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</si>
  <si>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</si>
  <si>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</si>
  <si>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</si>
  <si>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</si>
  <si>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</si>
  <si>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</si>
  <si>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</si>
  <si>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</si>
  <si>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</si>
  <si>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</si>
  <si>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</si>
  <si>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</si>
  <si>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</si>
  <si>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</si>
  <si>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</si>
  <si>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</si>
  <si>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</si>
  <si>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</si>
  <si>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</si>
  <si>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</si>
  <si>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</si>
  <si>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</si>
  <si>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</si>
  <si>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</si>
  <si>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</si>
  <si>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</si>
  <si>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</si>
  <si>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</si>
  <si>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</si>
  <si>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</si>
  <si>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</si>
  <si>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</si>
  <si>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</si>
  <si>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</si>
  <si>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</si>
  <si>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</si>
  <si>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</si>
  <si>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</si>
  <si>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</si>
  <si>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</si>
  <si>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</si>
  <si>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</si>
  <si>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</si>
  <si>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</si>
  <si>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</si>
  <si>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</si>
  <si>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</si>
  <si>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</si>
  <si>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</si>
  <si>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</si>
  <si>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</si>
  <si>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</si>
  <si>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</si>
  <si>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</si>
  <si>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Октябрьская 19</t>
  </si>
  <si>
    <t>Сдал:  _________________ //</t>
  </si>
  <si>
    <t>Принял:  _________________ //</t>
  </si>
  <si>
    <t>Раздел 5. ИЮЛЬ</t>
  </si>
  <si>
    <t>ремонт подвальных окон</t>
  </si>
  <si>
    <t>ТЕР46-03-017-07
Заделка кирпичом гнезд, борозд и концов балок
1 м3 заделки
НР 84%=110%*(0.9*0.85) от ФОТ
СП 48%=70%*(0.85*0.8) от ФОТ</t>
  </si>
  <si>
    <t>0,8
84
48</t>
  </si>
  <si>
    <t>298,33
_____
724,51</t>
  </si>
  <si>
    <t>833
237
143</t>
  </si>
  <si>
    <t>239
_____
579</t>
  </si>
  <si>
    <t>6882
2407
1376</t>
  </si>
  <si>
    <t>2866
_____
3934</t>
  </si>
  <si>
    <t>Р</t>
  </si>
  <si>
    <t>чистка сливов</t>
  </si>
  <si>
    <t>ТЕРр58-20-1
Смена обделок из листовой стали (поясков, сандриков, отливов, карнизов) шириной: до 0,4 м
100 м
552,93 = 2 720,45 - 0,184 x 11 780,00
НР 71%=83%*0.85 от ФОТ
СП 52%=65%*0.8 от ФОТ</t>
  </si>
  <si>
    <t>0,02
71
52</t>
  </si>
  <si>
    <t>446,4
_____
99,7</t>
  </si>
  <si>
    <t>6,83
_____
1,12</t>
  </si>
  <si>
    <t>11
7
6</t>
  </si>
  <si>
    <t>9
_____
2</t>
  </si>
  <si>
    <t>118
76
56</t>
  </si>
  <si>
    <t>107
_____
10</t>
  </si>
  <si>
    <t>Раздел 8. НОЯБРЬ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</si>
  <si>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</si>
  <si>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</si>
  <si>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0,06
88
48</t>
  </si>
  <si>
    <t>332,63
_____
174,41</t>
  </si>
  <si>
    <t>30
21
12</t>
  </si>
  <si>
    <t>20
_____
10</t>
  </si>
  <si>
    <t>285
211
115</t>
  </si>
  <si>
    <t>240
_____
45</t>
  </si>
  <si>
    <t>0,03
88
48</t>
  </si>
  <si>
    <t>15
10
6</t>
  </si>
  <si>
    <t>10
_____
5</t>
  </si>
  <si>
    <t>142
106
58</t>
  </si>
  <si>
    <t>120
_____
22</t>
  </si>
  <si>
    <t>0,1
88
48</t>
  </si>
  <si>
    <t>51
34
20</t>
  </si>
  <si>
    <t>33
_____
18</t>
  </si>
  <si>
    <t>474
351
192</t>
  </si>
  <si>
    <t>399
_____
74</t>
  </si>
  <si>
    <t>кв.4</t>
  </si>
  <si>
    <t>0,01
88
48</t>
  </si>
  <si>
    <t>5
3
2</t>
  </si>
  <si>
    <t>3
_____
2</t>
  </si>
  <si>
    <t>47
35
19</t>
  </si>
  <si>
    <t>40
_____
7</t>
  </si>
  <si>
    <t>кв.23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</si>
  <si>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</si>
  <si>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</si>
  <si>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</si>
  <si>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20
13
8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</si>
  <si>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</si>
  <si>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</si>
  <si>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</si>
  <si>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</si>
  <si>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</si>
  <si>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</si>
  <si>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</si>
  <si>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ТСЦ-101-2137
Резина техническая листовая прессованная
кг</t>
  </si>
  <si>
    <t>0,1
111
51</t>
  </si>
  <si>
    <t xml:space="preserve">
_____
26,3</t>
  </si>
  <si>
    <t xml:space="preserve">
_____
3</t>
  </si>
  <si>
    <t xml:space="preserve">
_____
12</t>
  </si>
  <si>
    <t>М</t>
  </si>
  <si>
    <t>Раздел 9. ДЕКАБРЬ</t>
  </si>
  <si>
    <t>кв.37</t>
  </si>
  <si>
    <t>0,18
63
40</t>
  </si>
  <si>
    <t>30
19
12</t>
  </si>
  <si>
    <t>Итого прямые затраты по акту</t>
  </si>
  <si>
    <t>319
_____
631</t>
  </si>
  <si>
    <t>3830
_____
4145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</si>
  <si>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</si>
  <si>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</si>
  <si>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</si>
  <si>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</si>
  <si>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</si>
  <si>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</si>
  <si>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</si>
  <si>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</si>
  <si>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Крыши, кровли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</si>
  <si>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</si>
  <si>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</si>
  <si>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</si>
  <si>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</si>
  <si>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</si>
  <si>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</si>
  <si>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</si>
  <si>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</si>
  <si>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</si>
  <si>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</si>
  <si>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</si>
  <si>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</si>
  <si>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</si>
  <si>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</si>
  <si>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</si>
  <si>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</si>
  <si>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</si>
  <si>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</si>
  <si>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</si>
  <si>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</si>
  <si>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</si>
  <si>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</si>
  <si>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</si>
  <si>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</si>
  <si>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</si>
  <si>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</si>
  <si>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</si>
  <si>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Лебедки электрические тяговым усилием: до 5,79 кН (0,59 т)</t>
  </si>
  <si>
    <t xml:space="preserve">2,31
</t>
  </si>
  <si>
    <t xml:space="preserve">7
</t>
  </si>
  <si>
    <t>Установки для сварки: ручной дуговой (постоянного тока)</t>
  </si>
  <si>
    <t xml:space="preserve">7,84
</t>
  </si>
  <si>
    <t xml:space="preserve">45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</si>
  <si>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</si>
  <si>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</si>
  <si>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</si>
  <si>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</si>
  <si>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101-0794</t>
  </si>
  <si>
    <t>Проволока канатная оцинкованная, диаметром: 2,6 мм</t>
  </si>
  <si>
    <t xml:space="preserve">т
</t>
  </si>
  <si>
    <t xml:space="preserve">10490
</t>
  </si>
  <si>
    <t xml:space="preserve">59452,35
</t>
  </si>
  <si>
    <t>08.05.292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</si>
  <si>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</si>
  <si>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</si>
  <si>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</si>
  <si>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</si>
  <si>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123,75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</si>
  <si>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</si>
  <si>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</si>
  <si>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</si>
  <si>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</si>
  <si>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</si>
  <si>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</si>
  <si>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</si>
  <si>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</si>
  <si>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</si>
  <si>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</si>
  <si>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</si>
  <si>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</si>
  <si>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</si>
  <si>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</si>
  <si>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</si>
  <si>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</si>
  <si>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402-0012</t>
  </si>
  <si>
    <t>Раствор готовый кладочный цементно-известковый марки: 25</t>
  </si>
  <si>
    <t xml:space="preserve">м3
</t>
  </si>
  <si>
    <t xml:space="preserve">663
</t>
  </si>
  <si>
    <t xml:space="preserve">2661,35
</t>
  </si>
  <si>
    <t>МТРиЭ ЧО, Пост.от 05.11.2015 г. №52/1, п.075</t>
  </si>
  <si>
    <t>404-0005</t>
  </si>
  <si>
    <t>Кирпич керамический одинарный, размером 250х120х65 мм, марка: 100</t>
  </si>
  <si>
    <t xml:space="preserve">1000 шт.
</t>
  </si>
  <si>
    <t xml:space="preserve">1379
</t>
  </si>
  <si>
    <t xml:space="preserve">10436,73
</t>
  </si>
  <si>
    <t>МТРиЭ ЧО, Пост.от 05.11.2015 г. №52/1, п.004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</si>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</sst>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6"/>
  <sheetViews>
    <sheetView showGridLines="0" tabSelected="1" topLeftCell="A64" workbookViewId="0">
      <selection activeCell="A68" sqref="A68:IV7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30.8</v>
      </c>
      <c r="X14" s="27">
        <v>30.8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1604.2/1000</f>
        <v>1.6042000000000001</v>
      </c>
      <c r="I27" s="85"/>
      <c r="J27" s="35" t="s">
        <v>6</v>
      </c>
      <c r="K27" s="86">
        <f>14037.52/1000</f>
        <v>14.037520000000001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3.0800000000000001E-2</v>
      </c>
      <c r="I30" s="85"/>
      <c r="J30" s="35" t="s">
        <v>8</v>
      </c>
      <c r="K30" s="86">
        <f>(X14+X15)/1000</f>
        <v>3.0800000000000001E-2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319</v>
      </c>
      <c r="Z30" s="71">
        <v>316</v>
      </c>
      <c r="AA30" s="71">
        <v>192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319/1000</f>
        <v>0.31900000000000001</v>
      </c>
      <c r="I31" s="85"/>
      <c r="J31" s="35" t="s">
        <v>6</v>
      </c>
      <c r="K31" s="86">
        <f>3830/1000</f>
        <v>3.83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3830</v>
      </c>
      <c r="Z31" s="72">
        <v>3227</v>
      </c>
      <c r="AA31" s="72">
        <v>1840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241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39</v>
      </c>
      <c r="C42" s="134" t="s">
        <v>75</v>
      </c>
      <c r="D42" s="135" t="s">
        <v>76</v>
      </c>
      <c r="E42" s="136">
        <v>1041.24</v>
      </c>
      <c r="F42" s="137" t="s">
        <v>77</v>
      </c>
      <c r="G42" s="136">
        <v>18.399999999999999</v>
      </c>
      <c r="H42" s="136" t="s">
        <v>78</v>
      </c>
      <c r="I42" s="136" t="s">
        <v>79</v>
      </c>
      <c r="J42" s="136">
        <v>15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82</v>
      </c>
    </row>
    <row r="43" spans="1:22" ht="18.45" customHeight="1" x14ac:dyDescent="0.25">
      <c r="A43" s="130" t="s">
        <v>83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91.2" x14ac:dyDescent="0.25">
      <c r="A44" s="138">
        <v>2</v>
      </c>
      <c r="B44" s="139">
        <v>41</v>
      </c>
      <c r="C44" s="140" t="s">
        <v>84</v>
      </c>
      <c r="D44" s="141" t="s">
        <v>85</v>
      </c>
      <c r="E44" s="142">
        <v>552.92999999999995</v>
      </c>
      <c r="F44" s="143" t="s">
        <v>86</v>
      </c>
      <c r="G44" s="142" t="s">
        <v>87</v>
      </c>
      <c r="H44" s="142" t="s">
        <v>88</v>
      </c>
      <c r="I44" s="142" t="s">
        <v>89</v>
      </c>
      <c r="J44" s="142"/>
      <c r="K44" s="142" t="s">
        <v>90</v>
      </c>
      <c r="L44" s="143" t="s">
        <v>91</v>
      </c>
      <c r="M44" s="143"/>
      <c r="N44" s="143" t="s">
        <v>82</v>
      </c>
      <c r="O44" s="143"/>
      <c r="P44" s="143"/>
      <c r="Q44" s="143"/>
      <c r="R44" s="143"/>
      <c r="S44" s="143"/>
      <c r="T44" s="143"/>
      <c r="U44" s="143"/>
      <c r="V44" s="143">
        <v>1</v>
      </c>
    </row>
    <row r="45" spans="1:22" ht="19.350000000000001" customHeight="1" x14ac:dyDescent="0.25">
      <c r="A45" s="128" t="s">
        <v>92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93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2">
        <v>3</v>
      </c>
      <c r="B47" s="133">
        <v>31</v>
      </c>
      <c r="C47" s="134" t="s">
        <v>94</v>
      </c>
      <c r="D47" s="135" t="s">
        <v>95</v>
      </c>
      <c r="E47" s="136">
        <v>508.07</v>
      </c>
      <c r="F47" s="137" t="s">
        <v>96</v>
      </c>
      <c r="G47" s="136">
        <v>1.03</v>
      </c>
      <c r="H47" s="136" t="s">
        <v>97</v>
      </c>
      <c r="I47" s="136" t="s">
        <v>98</v>
      </c>
      <c r="J47" s="136"/>
      <c r="K47" s="136" t="s">
        <v>99</v>
      </c>
      <c r="L47" s="137" t="s">
        <v>100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/>
    </row>
    <row r="48" spans="1:22" ht="57" x14ac:dyDescent="0.25">
      <c r="A48" s="132">
        <v>4</v>
      </c>
      <c r="B48" s="133">
        <v>32</v>
      </c>
      <c r="C48" s="134" t="s">
        <v>94</v>
      </c>
      <c r="D48" s="135" t="s">
        <v>101</v>
      </c>
      <c r="E48" s="136">
        <v>508.07</v>
      </c>
      <c r="F48" s="137" t="s">
        <v>96</v>
      </c>
      <c r="G48" s="136">
        <v>1.03</v>
      </c>
      <c r="H48" s="136" t="s">
        <v>102</v>
      </c>
      <c r="I48" s="136" t="s">
        <v>103</v>
      </c>
      <c r="J48" s="136"/>
      <c r="K48" s="136" t="s">
        <v>104</v>
      </c>
      <c r="L48" s="137" t="s">
        <v>105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/>
    </row>
    <row r="49" spans="1:22" ht="57" x14ac:dyDescent="0.25">
      <c r="A49" s="132">
        <v>5</v>
      </c>
      <c r="B49" s="133">
        <v>33</v>
      </c>
      <c r="C49" s="134" t="s">
        <v>94</v>
      </c>
      <c r="D49" s="135" t="s">
        <v>106</v>
      </c>
      <c r="E49" s="136">
        <v>508.07</v>
      </c>
      <c r="F49" s="137" t="s">
        <v>96</v>
      </c>
      <c r="G49" s="136">
        <v>1.03</v>
      </c>
      <c r="H49" s="136" t="s">
        <v>107</v>
      </c>
      <c r="I49" s="136" t="s">
        <v>108</v>
      </c>
      <c r="J49" s="136"/>
      <c r="K49" s="136" t="s">
        <v>109</v>
      </c>
      <c r="L49" s="137" t="s">
        <v>110</v>
      </c>
      <c r="M49" s="137"/>
      <c r="N49" s="137" t="s">
        <v>82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18.45" customHeight="1" x14ac:dyDescent="0.25">
      <c r="A50" s="130" t="s">
        <v>111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2">
        <v>6</v>
      </c>
      <c r="B51" s="133">
        <v>34</v>
      </c>
      <c r="C51" s="134" t="s">
        <v>94</v>
      </c>
      <c r="D51" s="135" t="s">
        <v>112</v>
      </c>
      <c r="E51" s="136">
        <v>508.07</v>
      </c>
      <c r="F51" s="137" t="s">
        <v>96</v>
      </c>
      <c r="G51" s="136">
        <v>1.03</v>
      </c>
      <c r="H51" s="136" t="s">
        <v>113</v>
      </c>
      <c r="I51" s="136" t="s">
        <v>114</v>
      </c>
      <c r="J51" s="136"/>
      <c r="K51" s="136" t="s">
        <v>115</v>
      </c>
      <c r="L51" s="137" t="s">
        <v>116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117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7</v>
      </c>
      <c r="B53" s="133">
        <v>35</v>
      </c>
      <c r="C53" s="134" t="s">
        <v>118</v>
      </c>
      <c r="D53" s="135" t="s">
        <v>119</v>
      </c>
      <c r="E53" s="136">
        <v>13.69</v>
      </c>
      <c r="F53" s="137">
        <v>13.69</v>
      </c>
      <c r="G53" s="136"/>
      <c r="H53" s="136" t="s">
        <v>120</v>
      </c>
      <c r="I53" s="136">
        <v>2</v>
      </c>
      <c r="J53" s="136"/>
      <c r="K53" s="136" t="s">
        <v>121</v>
      </c>
      <c r="L53" s="137">
        <v>20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93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8</v>
      </c>
      <c r="B55" s="133">
        <v>36</v>
      </c>
      <c r="C55" s="134" t="s">
        <v>122</v>
      </c>
      <c r="D55" s="135" t="s">
        <v>123</v>
      </c>
      <c r="E55" s="136">
        <v>15810.14</v>
      </c>
      <c r="F55" s="137" t="s">
        <v>124</v>
      </c>
      <c r="G55" s="136">
        <v>195.41</v>
      </c>
      <c r="H55" s="136" t="s">
        <v>125</v>
      </c>
      <c r="I55" s="136" t="s">
        <v>126</v>
      </c>
      <c r="J55" s="136"/>
      <c r="K55" s="136" t="s">
        <v>127</v>
      </c>
      <c r="L55" s="137" t="s">
        <v>128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34.200000000000003" x14ac:dyDescent="0.25">
      <c r="A56" s="138">
        <v>9</v>
      </c>
      <c r="B56" s="139">
        <v>37</v>
      </c>
      <c r="C56" s="140" t="s">
        <v>129</v>
      </c>
      <c r="D56" s="141" t="s">
        <v>130</v>
      </c>
      <c r="E56" s="142">
        <v>26.3</v>
      </c>
      <c r="F56" s="143" t="s">
        <v>131</v>
      </c>
      <c r="G56" s="142"/>
      <c r="H56" s="142">
        <v>3</v>
      </c>
      <c r="I56" s="142" t="s">
        <v>132</v>
      </c>
      <c r="J56" s="142"/>
      <c r="K56" s="142">
        <v>12</v>
      </c>
      <c r="L56" s="143" t="s">
        <v>133</v>
      </c>
      <c r="M56" s="143"/>
      <c r="N56" s="143" t="s">
        <v>134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135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136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8">
        <v>10</v>
      </c>
      <c r="B59" s="139">
        <v>38</v>
      </c>
      <c r="C59" s="140" t="s">
        <v>118</v>
      </c>
      <c r="D59" s="141" t="s">
        <v>137</v>
      </c>
      <c r="E59" s="142">
        <v>13.69</v>
      </c>
      <c r="F59" s="143">
        <v>13.69</v>
      </c>
      <c r="G59" s="142"/>
      <c r="H59" s="142" t="s">
        <v>120</v>
      </c>
      <c r="I59" s="142">
        <v>2</v>
      </c>
      <c r="J59" s="142"/>
      <c r="K59" s="142" t="s">
        <v>138</v>
      </c>
      <c r="L59" s="143">
        <v>30</v>
      </c>
      <c r="M59" s="143"/>
      <c r="N59" s="143" t="s">
        <v>82</v>
      </c>
      <c r="O59" s="143"/>
      <c r="P59" s="143"/>
      <c r="Q59" s="143"/>
      <c r="R59" s="143"/>
      <c r="S59" s="143"/>
      <c r="T59" s="143"/>
      <c r="U59" s="143"/>
      <c r="V59" s="143"/>
    </row>
    <row r="60" spans="1:22" ht="34.200000000000003" x14ac:dyDescent="0.25">
      <c r="A60" s="144" t="s">
        <v>139</v>
      </c>
      <c r="B60" s="145"/>
      <c r="C60" s="145"/>
      <c r="D60" s="145"/>
      <c r="E60" s="145"/>
      <c r="F60" s="145"/>
      <c r="G60" s="145"/>
      <c r="H60" s="146">
        <v>965</v>
      </c>
      <c r="I60" s="146" t="s">
        <v>140</v>
      </c>
      <c r="J60" s="146">
        <v>15</v>
      </c>
      <c r="K60" s="146">
        <v>8060</v>
      </c>
      <c r="L60" s="146" t="s">
        <v>141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>
        <v>85</v>
      </c>
    </row>
    <row r="61" spans="1:22" x14ac:dyDescent="0.25">
      <c r="A61" s="144" t="s">
        <v>142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143</v>
      </c>
      <c r="B62" s="145"/>
      <c r="C62" s="145"/>
      <c r="D62" s="145"/>
      <c r="E62" s="145"/>
      <c r="F62" s="145"/>
      <c r="G62" s="145"/>
      <c r="H62" s="146">
        <v>319</v>
      </c>
      <c r="I62" s="146"/>
      <c r="J62" s="146"/>
      <c r="K62" s="146">
        <v>3830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144</v>
      </c>
      <c r="B63" s="145"/>
      <c r="C63" s="145"/>
      <c r="D63" s="145"/>
      <c r="E63" s="145"/>
      <c r="F63" s="145"/>
      <c r="G63" s="145"/>
      <c r="H63" s="146">
        <v>631</v>
      </c>
      <c r="I63" s="146"/>
      <c r="J63" s="146"/>
      <c r="K63" s="146">
        <v>4145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145</v>
      </c>
      <c r="B64" s="145"/>
      <c r="C64" s="145"/>
      <c r="D64" s="145"/>
      <c r="E64" s="145"/>
      <c r="F64" s="145"/>
      <c r="G64" s="145"/>
      <c r="H64" s="146">
        <v>15</v>
      </c>
      <c r="I64" s="146"/>
      <c r="J64" s="146"/>
      <c r="K64" s="146">
        <v>85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146</v>
      </c>
      <c r="B65" s="148"/>
      <c r="C65" s="148"/>
      <c r="D65" s="148"/>
      <c r="E65" s="148"/>
      <c r="F65" s="148"/>
      <c r="G65" s="148"/>
      <c r="H65" s="149">
        <v>316</v>
      </c>
      <c r="I65" s="149"/>
      <c r="J65" s="149"/>
      <c r="K65" s="149">
        <v>3227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147</v>
      </c>
      <c r="B66" s="148"/>
      <c r="C66" s="148"/>
      <c r="D66" s="148"/>
      <c r="E66" s="148"/>
      <c r="F66" s="148"/>
      <c r="G66" s="148"/>
      <c r="H66" s="149">
        <v>192</v>
      </c>
      <c r="I66" s="149"/>
      <c r="J66" s="149"/>
      <c r="K66" s="149">
        <v>1840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148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ht="30" hidden="1" customHeight="1" x14ac:dyDescent="0.25">
      <c r="A68" s="144" t="s">
        <v>149</v>
      </c>
      <c r="B68" s="145"/>
      <c r="C68" s="145"/>
      <c r="D68" s="145"/>
      <c r="E68" s="145"/>
      <c r="F68" s="145"/>
      <c r="G68" s="145"/>
      <c r="H68" s="146">
        <v>1213</v>
      </c>
      <c r="I68" s="146"/>
      <c r="J68" s="146"/>
      <c r="K68" s="146">
        <v>10665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idden="1" x14ac:dyDescent="0.25">
      <c r="A69" s="144" t="s">
        <v>150</v>
      </c>
      <c r="B69" s="145"/>
      <c r="C69" s="145"/>
      <c r="D69" s="145"/>
      <c r="E69" s="145"/>
      <c r="F69" s="145"/>
      <c r="G69" s="145"/>
      <c r="H69" s="146">
        <v>24</v>
      </c>
      <c r="I69" s="146"/>
      <c r="J69" s="146"/>
      <c r="K69" s="146">
        <v>250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hidden="1" customHeight="1" x14ac:dyDescent="0.25">
      <c r="A70" s="144" t="s">
        <v>151</v>
      </c>
      <c r="B70" s="145"/>
      <c r="C70" s="145"/>
      <c r="D70" s="145"/>
      <c r="E70" s="145"/>
      <c r="F70" s="145"/>
      <c r="G70" s="145"/>
      <c r="H70" s="146">
        <v>209</v>
      </c>
      <c r="I70" s="146"/>
      <c r="J70" s="146"/>
      <c r="K70" s="146">
        <v>2035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hidden="1" customHeight="1" x14ac:dyDescent="0.25">
      <c r="A71" s="144" t="s">
        <v>152</v>
      </c>
      <c r="B71" s="145"/>
      <c r="C71" s="145"/>
      <c r="D71" s="145"/>
      <c r="E71" s="145"/>
      <c r="F71" s="145"/>
      <c r="G71" s="145"/>
      <c r="H71" s="146">
        <v>9</v>
      </c>
      <c r="I71" s="146"/>
      <c r="J71" s="146"/>
      <c r="K71" s="146">
        <v>102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idden="1" x14ac:dyDescent="0.25">
      <c r="A72" s="144" t="s">
        <v>153</v>
      </c>
      <c r="B72" s="145"/>
      <c r="C72" s="145"/>
      <c r="D72" s="145"/>
      <c r="E72" s="145"/>
      <c r="F72" s="145"/>
      <c r="G72" s="145"/>
      <c r="H72" s="146">
        <v>18</v>
      </c>
      <c r="I72" s="146"/>
      <c r="J72" s="146"/>
      <c r="K72" s="146">
        <v>75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154</v>
      </c>
      <c r="B73" s="145"/>
      <c r="C73" s="145"/>
      <c r="D73" s="145"/>
      <c r="E73" s="145"/>
      <c r="F73" s="145"/>
      <c r="G73" s="145"/>
      <c r="H73" s="146">
        <v>1473</v>
      </c>
      <c r="I73" s="146"/>
      <c r="J73" s="146"/>
      <c r="K73" s="146">
        <v>13127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customHeight="1" x14ac:dyDescent="0.25">
      <c r="A74" s="144" t="s">
        <v>155</v>
      </c>
      <c r="B74" s="145"/>
      <c r="C74" s="145"/>
      <c r="D74" s="145"/>
      <c r="E74" s="145"/>
      <c r="F74" s="145"/>
      <c r="G74" s="145"/>
      <c r="H74" s="146">
        <v>131.19999999999999</v>
      </c>
      <c r="I74" s="146"/>
      <c r="J74" s="146"/>
      <c r="K74" s="146">
        <v>910.52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7" t="s">
        <v>156</v>
      </c>
      <c r="B75" s="148"/>
      <c r="C75" s="148"/>
      <c r="D75" s="148"/>
      <c r="E75" s="148"/>
      <c r="F75" s="148"/>
      <c r="G75" s="148"/>
      <c r="H75" s="149">
        <v>1604.2</v>
      </c>
      <c r="I75" s="149"/>
      <c r="J75" s="149"/>
      <c r="K75" s="149">
        <v>14037.52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50"/>
      <c r="B76" s="39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50"/>
      <c r="B77" s="39"/>
      <c r="C77" s="73" t="s">
        <v>64</v>
      </c>
      <c r="D77" s="48"/>
      <c r="E77" s="48"/>
      <c r="F77" s="48"/>
      <c r="G77" s="48"/>
      <c r="H77" s="74">
        <f>IF(ISBLANK(Y30),"",ROUND(Z30/Y30,2)*100)</f>
        <v>99</v>
      </c>
      <c r="I77" s="48"/>
      <c r="J77" s="48"/>
      <c r="K77" s="74">
        <f>IF(ISBLANK(Y31),"",ROUND(Z31/Y31,2)*100)</f>
        <v>84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50"/>
      <c r="B78" s="39"/>
      <c r="C78" s="73" t="s">
        <v>65</v>
      </c>
      <c r="D78" s="48"/>
      <c r="E78" s="48"/>
      <c r="F78" s="48"/>
      <c r="G78" s="48"/>
      <c r="H78" s="45">
        <f>IF(ISBLANK(Y30),"",ROUND(AA30/Y30,2)*100)</f>
        <v>60</v>
      </c>
      <c r="I78" s="48"/>
      <c r="J78" s="48"/>
      <c r="K78" s="45">
        <f>IF(ISBLANK(Y31),"",ROUND(AA31/Y31,2)*100)</f>
        <v>48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28"/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75" t="s">
        <v>71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3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75" t="s">
        <v>72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2:22" x14ac:dyDescent="0.25">
      <c r="B83" s="46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  <row r="96" spans="2:22" x14ac:dyDescent="0.25">
      <c r="C96" s="49"/>
      <c r="D96" s="49"/>
      <c r="E96" s="49"/>
      <c r="F96" s="49"/>
      <c r="G96" s="49"/>
    </row>
  </sheetData>
  <mergeCells count="58">
    <mergeCell ref="A74:G74"/>
    <mergeCell ref="A75:G75"/>
    <mergeCell ref="A68:G68"/>
    <mergeCell ref="A69:G69"/>
    <mergeCell ref="A70:G70"/>
    <mergeCell ref="A71:G71"/>
    <mergeCell ref="A72:G72"/>
    <mergeCell ref="A73:G73"/>
    <mergeCell ref="A62:G62"/>
    <mergeCell ref="A63:G63"/>
    <mergeCell ref="A64:G64"/>
    <mergeCell ref="A65:G65"/>
    <mergeCell ref="A66:G66"/>
    <mergeCell ref="A67:G67"/>
    <mergeCell ref="A52:V52"/>
    <mergeCell ref="A54:V54"/>
    <mergeCell ref="A57:V57"/>
    <mergeCell ref="A58:V58"/>
    <mergeCell ref="A60:G60"/>
    <mergeCell ref="A61:G61"/>
    <mergeCell ref="A40:V40"/>
    <mergeCell ref="A41:V41"/>
    <mergeCell ref="A43:V43"/>
    <mergeCell ref="A45:V45"/>
    <mergeCell ref="A46:V46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1604.2/1000</f>
        <v>1.6042000000000001</v>
      </c>
      <c r="H11" s="85"/>
      <c r="I11" s="55" t="s">
        <v>6</v>
      </c>
      <c r="J11" s="86">
        <f>14037.52/1000</f>
        <v>14.037520000000001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3.0800000000000001E-2</v>
      </c>
      <c r="H14" s="85"/>
      <c r="I14" s="55" t="s">
        <v>8</v>
      </c>
      <c r="J14" s="86">
        <f>(P14+P15)/1000</f>
        <v>3.0800000000000001E-2</v>
      </c>
      <c r="K14" s="87"/>
      <c r="L14" s="58">
        <v>641</v>
      </c>
      <c r="M14" s="35" t="s">
        <v>8</v>
      </c>
      <c r="N14" s="57"/>
      <c r="O14" s="26">
        <v>30.8</v>
      </c>
      <c r="P14" s="27">
        <v>30.8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319/1000</f>
        <v>0.31900000000000001</v>
      </c>
      <c r="H15" s="117"/>
      <c r="I15" s="55" t="s">
        <v>6</v>
      </c>
      <c r="J15" s="86">
        <f>3830/1000</f>
        <v>3.83</v>
      </c>
      <c r="K15" s="87"/>
      <c r="L15" s="59">
        <v>7699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157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158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159</v>
      </c>
      <c r="C26" s="134" t="s">
        <v>160</v>
      </c>
      <c r="D26" s="154" t="s">
        <v>161</v>
      </c>
      <c r="E26" s="155">
        <v>29.54</v>
      </c>
      <c r="F26" s="136" t="s">
        <v>162</v>
      </c>
      <c r="G26" s="136">
        <v>305.14999999999998</v>
      </c>
      <c r="H26" s="156"/>
      <c r="I26" s="156"/>
      <c r="J26" s="136" t="s">
        <v>163</v>
      </c>
      <c r="K26" s="136">
        <v>3664.45</v>
      </c>
      <c r="L26" s="157"/>
      <c r="M26" s="156">
        <f>IF(ISNUMBER(K26/G26),IF(NOT(K26/G26=0),K26/G26, " "), " ")</f>
        <v>12.008684253645749</v>
      </c>
      <c r="N26" s="154"/>
    </row>
    <row r="27" spans="1:23" s="29" customFormat="1" ht="22.8" x14ac:dyDescent="0.25">
      <c r="A27" s="152">
        <v>2</v>
      </c>
      <c r="B27" s="153" t="s">
        <v>164</v>
      </c>
      <c r="C27" s="134" t="s">
        <v>165</v>
      </c>
      <c r="D27" s="154" t="s">
        <v>161</v>
      </c>
      <c r="E27" s="155">
        <v>1.21</v>
      </c>
      <c r="F27" s="136" t="s">
        <v>166</v>
      </c>
      <c r="G27" s="136">
        <v>13.05</v>
      </c>
      <c r="H27" s="156"/>
      <c r="I27" s="156"/>
      <c r="J27" s="136" t="s">
        <v>167</v>
      </c>
      <c r="K27" s="136">
        <v>156.63</v>
      </c>
      <c r="L27" s="157"/>
      <c r="M27" s="156">
        <f>IF(ISNUMBER(K27/G27),IF(NOT(K27/G27=0),K27/G27, " "), " ")</f>
        <v>12.002298850574711</v>
      </c>
      <c r="N27" s="154"/>
    </row>
    <row r="28" spans="1:23" s="29" customFormat="1" ht="22.8" x14ac:dyDescent="0.25">
      <c r="A28" s="152">
        <v>3</v>
      </c>
      <c r="B28" s="153" t="s">
        <v>168</v>
      </c>
      <c r="C28" s="134" t="s">
        <v>169</v>
      </c>
      <c r="D28" s="154" t="s">
        <v>161</v>
      </c>
      <c r="E28" s="155">
        <v>0.05</v>
      </c>
      <c r="F28" s="136" t="s">
        <v>170</v>
      </c>
      <c r="G28" s="136">
        <v>0.65</v>
      </c>
      <c r="H28" s="156"/>
      <c r="I28" s="156"/>
      <c r="J28" s="136" t="s">
        <v>171</v>
      </c>
      <c r="K28" s="136">
        <v>7.85</v>
      </c>
      <c r="L28" s="157"/>
      <c r="M28" s="156">
        <f>IF(ISNUMBER(K28/G28),IF(NOT(K28/G28=0),K28/G28, " "), " ")</f>
        <v>12.076923076923077</v>
      </c>
      <c r="N28" s="154"/>
    </row>
    <row r="29" spans="1:23" s="29" customFormat="1" ht="19.350000000000001" customHeight="1" x14ac:dyDescent="0.25">
      <c r="A29" s="128" t="s">
        <v>172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30303</v>
      </c>
      <c r="C30" s="134" t="s">
        <v>173</v>
      </c>
      <c r="D30" s="154" t="s">
        <v>174</v>
      </c>
      <c r="E30" s="155">
        <v>0.01</v>
      </c>
      <c r="F30" s="136" t="s">
        <v>175</v>
      </c>
      <c r="G30" s="136">
        <v>0.01</v>
      </c>
      <c r="H30" s="156"/>
      <c r="I30" s="156"/>
      <c r="J30" s="136" t="s">
        <v>176</v>
      </c>
      <c r="K30" s="136">
        <v>0.05</v>
      </c>
      <c r="L30" s="157"/>
      <c r="M30" s="156">
        <f>IF(ISNUMBER(K30/G30),IF(NOT(K30/G30=0),K30/G30, " "), " ")</f>
        <v>5</v>
      </c>
      <c r="N30" s="154" t="s">
        <v>177</v>
      </c>
    </row>
    <row r="31" spans="1:23" ht="22.8" x14ac:dyDescent="0.25">
      <c r="A31" s="152">
        <v>5</v>
      </c>
      <c r="B31" s="153">
        <v>30401</v>
      </c>
      <c r="C31" s="134" t="s">
        <v>178</v>
      </c>
      <c r="D31" s="154" t="s">
        <v>174</v>
      </c>
      <c r="E31" s="155">
        <v>0.3</v>
      </c>
      <c r="F31" s="136" t="s">
        <v>179</v>
      </c>
      <c r="G31" s="136">
        <v>0.69</v>
      </c>
      <c r="H31" s="156"/>
      <c r="I31" s="156"/>
      <c r="J31" s="136" t="s">
        <v>180</v>
      </c>
      <c r="K31" s="136">
        <v>2.1</v>
      </c>
      <c r="L31" s="157"/>
      <c r="M31" s="156">
        <f>IF(ISNUMBER(K31/G31),IF(NOT(K31/G31=0),K31/G31, " "), " ")</f>
        <v>3.0434782608695654</v>
      </c>
      <c r="N31" s="154" t="s">
        <v>177</v>
      </c>
    </row>
    <row r="32" spans="1:23" ht="22.8" x14ac:dyDescent="0.25">
      <c r="A32" s="152">
        <v>6</v>
      </c>
      <c r="B32" s="153">
        <v>40502</v>
      </c>
      <c r="C32" s="134" t="s">
        <v>181</v>
      </c>
      <c r="D32" s="154" t="s">
        <v>174</v>
      </c>
      <c r="E32" s="155">
        <v>0.02</v>
      </c>
      <c r="F32" s="136" t="s">
        <v>182</v>
      </c>
      <c r="G32" s="136">
        <v>0.16</v>
      </c>
      <c r="H32" s="156"/>
      <c r="I32" s="156"/>
      <c r="J32" s="136" t="s">
        <v>183</v>
      </c>
      <c r="K32" s="136">
        <v>0.9</v>
      </c>
      <c r="L32" s="157"/>
      <c r="M32" s="156">
        <f>IF(ISNUMBER(K32/G32),IF(NOT(K32/G32=0),K32/G32, " "), " ")</f>
        <v>5.625</v>
      </c>
      <c r="N32" s="154" t="s">
        <v>177</v>
      </c>
    </row>
    <row r="33" spans="1:14" ht="22.8" x14ac:dyDescent="0.25">
      <c r="A33" s="152">
        <v>7</v>
      </c>
      <c r="B33" s="153">
        <v>400001</v>
      </c>
      <c r="C33" s="134" t="s">
        <v>184</v>
      </c>
      <c r="D33" s="154" t="s">
        <v>174</v>
      </c>
      <c r="E33" s="155">
        <v>0.14000000000000001</v>
      </c>
      <c r="F33" s="136" t="s">
        <v>185</v>
      </c>
      <c r="G33" s="136">
        <v>14.45</v>
      </c>
      <c r="H33" s="156"/>
      <c r="I33" s="156"/>
      <c r="J33" s="136" t="s">
        <v>186</v>
      </c>
      <c r="K33" s="136">
        <v>82.18</v>
      </c>
      <c r="L33" s="157"/>
      <c r="M33" s="156">
        <f>IF(ISNUMBER(K33/G33),IF(NOT(K33/G33=0),K33/G33, " "), " ")</f>
        <v>5.6871972318339106</v>
      </c>
      <c r="N33" s="154" t="s">
        <v>177</v>
      </c>
    </row>
    <row r="34" spans="1:14" ht="19.350000000000001" customHeight="1" x14ac:dyDescent="0.25">
      <c r="A34" s="128" t="s">
        <v>187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8</v>
      </c>
      <c r="B35" s="153" t="s">
        <v>188</v>
      </c>
      <c r="C35" s="134" t="s">
        <v>189</v>
      </c>
      <c r="D35" s="154" t="s">
        <v>190</v>
      </c>
      <c r="E35" s="155">
        <v>1E-4</v>
      </c>
      <c r="F35" s="136" t="s">
        <v>191</v>
      </c>
      <c r="G35" s="136">
        <v>1.05</v>
      </c>
      <c r="H35" s="156">
        <v>58022</v>
      </c>
      <c r="I35" s="156">
        <v>5.8</v>
      </c>
      <c r="J35" s="136" t="s">
        <v>192</v>
      </c>
      <c r="K35" s="136">
        <v>5.95</v>
      </c>
      <c r="L35" s="157"/>
      <c r="M35" s="156">
        <f>IF(ISNUMBER(K35/G35),IF(NOT(K35/G35=0),K35/G35, " "), " ")</f>
        <v>5.666666666666667</v>
      </c>
      <c r="N35" s="154" t="s">
        <v>193</v>
      </c>
    </row>
    <row r="36" spans="1:14" ht="45.6" x14ac:dyDescent="0.25">
      <c r="A36" s="152">
        <v>9</v>
      </c>
      <c r="B36" s="153" t="s">
        <v>194</v>
      </c>
      <c r="C36" s="134" t="s">
        <v>195</v>
      </c>
      <c r="D36" s="154" t="s">
        <v>196</v>
      </c>
      <c r="E36" s="155">
        <v>0.4</v>
      </c>
      <c r="F36" s="136" t="s">
        <v>197</v>
      </c>
      <c r="G36" s="136">
        <v>9.1300000000000008</v>
      </c>
      <c r="H36" s="156">
        <v>121.01</v>
      </c>
      <c r="I36" s="156">
        <v>48.4</v>
      </c>
      <c r="J36" s="136" t="s">
        <v>198</v>
      </c>
      <c r="K36" s="136">
        <v>49.51</v>
      </c>
      <c r="L36" s="157"/>
      <c r="M36" s="156">
        <f>IF(ISNUMBER(K36/G36),IF(NOT(K36/G36=0),K36/G36, " "), " ")</f>
        <v>5.4227820372398678</v>
      </c>
      <c r="N36" s="154" t="s">
        <v>199</v>
      </c>
    </row>
    <row r="37" spans="1:14" ht="34.200000000000003" x14ac:dyDescent="0.25">
      <c r="A37" s="152">
        <v>10</v>
      </c>
      <c r="B37" s="153" t="s">
        <v>200</v>
      </c>
      <c r="C37" s="134" t="s">
        <v>201</v>
      </c>
      <c r="D37" s="154" t="s">
        <v>190</v>
      </c>
      <c r="E37" s="155">
        <v>1E-4</v>
      </c>
      <c r="F37" s="136" t="s">
        <v>202</v>
      </c>
      <c r="G37" s="136">
        <v>0.92</v>
      </c>
      <c r="H37" s="156">
        <v>39771</v>
      </c>
      <c r="I37" s="156">
        <v>3.98</v>
      </c>
      <c r="J37" s="136" t="s">
        <v>203</v>
      </c>
      <c r="K37" s="136">
        <v>4.09</v>
      </c>
      <c r="L37" s="157"/>
      <c r="M37" s="156">
        <f>IF(ISNUMBER(K37/G37),IF(NOT(K37/G37=0),K37/G37, " "), " ")</f>
        <v>4.445652173913043</v>
      </c>
      <c r="N37" s="154" t="s">
        <v>204</v>
      </c>
    </row>
    <row r="38" spans="1:14" ht="34.200000000000003" x14ac:dyDescent="0.25">
      <c r="A38" s="152">
        <v>11</v>
      </c>
      <c r="B38" s="153" t="s">
        <v>205</v>
      </c>
      <c r="C38" s="134" t="s">
        <v>206</v>
      </c>
      <c r="D38" s="154" t="s">
        <v>190</v>
      </c>
      <c r="E38" s="155">
        <v>1.1000000000000001E-3</v>
      </c>
      <c r="F38" s="136" t="s">
        <v>207</v>
      </c>
      <c r="G38" s="136">
        <v>23</v>
      </c>
      <c r="H38" s="156">
        <v>59777.7</v>
      </c>
      <c r="I38" s="156">
        <v>65.760000000000005</v>
      </c>
      <c r="J38" s="136" t="s">
        <v>208</v>
      </c>
      <c r="K38" s="136">
        <v>67.41</v>
      </c>
      <c r="L38" s="157"/>
      <c r="M38" s="156">
        <f>IF(ISNUMBER(K38/G38),IF(NOT(K38/G38=0),K38/G38, " "), " ")</f>
        <v>2.9308695652173911</v>
      </c>
      <c r="N38" s="154" t="s">
        <v>209</v>
      </c>
    </row>
    <row r="39" spans="1:14" ht="34.200000000000003" x14ac:dyDescent="0.25">
      <c r="A39" s="152">
        <v>12</v>
      </c>
      <c r="B39" s="153" t="s">
        <v>210</v>
      </c>
      <c r="C39" s="134" t="s">
        <v>211</v>
      </c>
      <c r="D39" s="154" t="s">
        <v>190</v>
      </c>
      <c r="E39" s="155">
        <v>8.0000000000000004E-4</v>
      </c>
      <c r="F39" s="136" t="s">
        <v>212</v>
      </c>
      <c r="G39" s="136">
        <v>11.59</v>
      </c>
      <c r="H39" s="156">
        <v>49632</v>
      </c>
      <c r="I39" s="156">
        <v>39.71</v>
      </c>
      <c r="J39" s="136" t="s">
        <v>213</v>
      </c>
      <c r="K39" s="136">
        <v>40.69</v>
      </c>
      <c r="L39" s="157"/>
      <c r="M39" s="156">
        <f>IF(ISNUMBER(K39/G39),IF(NOT(K39/G39=0),K39/G39, " "), " ")</f>
        <v>3.5107851596203621</v>
      </c>
      <c r="N39" s="154" t="s">
        <v>214</v>
      </c>
    </row>
    <row r="40" spans="1:14" ht="34.200000000000003" x14ac:dyDescent="0.25">
      <c r="A40" s="152">
        <v>13</v>
      </c>
      <c r="B40" s="153" t="s">
        <v>215</v>
      </c>
      <c r="C40" s="134" t="s">
        <v>216</v>
      </c>
      <c r="D40" s="154" t="s">
        <v>217</v>
      </c>
      <c r="E40" s="155">
        <v>0.192</v>
      </c>
      <c r="F40" s="136" t="s">
        <v>218</v>
      </c>
      <c r="G40" s="136">
        <v>127.3</v>
      </c>
      <c r="H40" s="156">
        <v>2213</v>
      </c>
      <c r="I40" s="156">
        <v>424.9</v>
      </c>
      <c r="J40" s="136" t="s">
        <v>219</v>
      </c>
      <c r="K40" s="136">
        <v>510.98</v>
      </c>
      <c r="L40" s="157"/>
      <c r="M40" s="156">
        <f>IF(ISNUMBER(K40/G40),IF(NOT(K40/G40=0),K40/G40, " "), " ")</f>
        <v>4.0139827179890029</v>
      </c>
      <c r="N40" s="154" t="s">
        <v>220</v>
      </c>
    </row>
    <row r="41" spans="1:14" ht="34.200000000000003" x14ac:dyDescent="0.25">
      <c r="A41" s="152">
        <v>14</v>
      </c>
      <c r="B41" s="153" t="s">
        <v>221</v>
      </c>
      <c r="C41" s="134" t="s">
        <v>222</v>
      </c>
      <c r="D41" s="154" t="s">
        <v>223</v>
      </c>
      <c r="E41" s="155">
        <v>0.32800000000000001</v>
      </c>
      <c r="F41" s="136" t="s">
        <v>224</v>
      </c>
      <c r="G41" s="136">
        <v>452.31</v>
      </c>
      <c r="H41" s="156">
        <v>9725</v>
      </c>
      <c r="I41" s="156">
        <v>3189.8</v>
      </c>
      <c r="J41" s="136" t="s">
        <v>225</v>
      </c>
      <c r="K41" s="136">
        <v>3423.25</v>
      </c>
      <c r="L41" s="157"/>
      <c r="M41" s="156">
        <f>IF(ISNUMBER(K41/G41),IF(NOT(K41/G41=0),K41/G41, " "), " ")</f>
        <v>7.5683712498065487</v>
      </c>
      <c r="N41" s="154" t="s">
        <v>226</v>
      </c>
    </row>
    <row r="42" spans="1:14" ht="34.200000000000003" x14ac:dyDescent="0.25">
      <c r="A42" s="152">
        <v>15</v>
      </c>
      <c r="B42" s="153" t="s">
        <v>227</v>
      </c>
      <c r="C42" s="134" t="s">
        <v>228</v>
      </c>
      <c r="D42" s="154" t="s">
        <v>217</v>
      </c>
      <c r="E42" s="155">
        <v>1.56</v>
      </c>
      <c r="F42" s="136" t="s">
        <v>229</v>
      </c>
      <c r="G42" s="136">
        <v>4.8600000000000003</v>
      </c>
      <c r="H42" s="156">
        <v>24.12</v>
      </c>
      <c r="I42" s="156">
        <v>37.619999999999997</v>
      </c>
      <c r="J42" s="136" t="s">
        <v>230</v>
      </c>
      <c r="K42" s="136">
        <v>37.619999999999997</v>
      </c>
      <c r="L42" s="157"/>
      <c r="M42" s="156">
        <f>IF(ISNUMBER(K42/G42),IF(NOT(K42/G42=0),K42/G42, " "), " ")</f>
        <v>7.7407407407407396</v>
      </c>
      <c r="N42" s="154" t="s">
        <v>231</v>
      </c>
    </row>
    <row r="43" spans="1:14" ht="45.6" x14ac:dyDescent="0.25">
      <c r="A43" s="152">
        <v>16</v>
      </c>
      <c r="B43" s="153" t="s">
        <v>232</v>
      </c>
      <c r="C43" s="134" t="s">
        <v>233</v>
      </c>
      <c r="D43" s="154" t="s">
        <v>196</v>
      </c>
      <c r="E43" s="155">
        <v>0.1</v>
      </c>
      <c r="F43" s="136" t="s">
        <v>234</v>
      </c>
      <c r="G43" s="136">
        <v>2.63</v>
      </c>
      <c r="H43" s="156"/>
      <c r="I43" s="156"/>
      <c r="J43" s="136" t="s">
        <v>235</v>
      </c>
      <c r="K43" s="136">
        <v>12.38</v>
      </c>
      <c r="L43" s="157"/>
      <c r="M43" s="156">
        <f>IF(ISNUMBER(K43/G43),IF(NOT(K43/G43=0),K43/G43, " "), " ")</f>
        <v>4.7072243346007605</v>
      </c>
      <c r="N43" s="154" t="s">
        <v>199</v>
      </c>
    </row>
    <row r="44" spans="1:14" ht="19.350000000000001" customHeight="1" x14ac:dyDescent="0.25">
      <c r="A44" s="150" t="s">
        <v>236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</row>
    <row r="45" spans="1:14" ht="19.350000000000001" customHeight="1" x14ac:dyDescent="0.25">
      <c r="A45" s="128" t="s">
        <v>187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8">
        <v>17</v>
      </c>
      <c r="B46" s="159" t="s">
        <v>237</v>
      </c>
      <c r="C46" s="140" t="s">
        <v>238</v>
      </c>
      <c r="D46" s="160" t="s">
        <v>190</v>
      </c>
      <c r="E46" s="161">
        <v>4.4999999999999997E-3</v>
      </c>
      <c r="F46" s="142" t="s">
        <v>239</v>
      </c>
      <c r="G46" s="142"/>
      <c r="H46" s="162"/>
      <c r="I46" s="162"/>
      <c r="J46" s="142" t="s">
        <v>239</v>
      </c>
      <c r="K46" s="142"/>
      <c r="L46" s="163"/>
      <c r="M46" s="162" t="str">
        <f>IF(ISNUMBER(K46/G46),IF(NOT(K46/G46=0),K46/G46, " "), " ")</f>
        <v xml:space="preserve"> </v>
      </c>
      <c r="N46" s="160"/>
    </row>
    <row r="47" spans="1:14" x14ac:dyDescent="0.25">
      <c r="A47" s="144" t="s">
        <v>139</v>
      </c>
      <c r="B47" s="145"/>
      <c r="C47" s="145"/>
      <c r="D47" s="145"/>
      <c r="E47" s="145"/>
      <c r="F47" s="145"/>
      <c r="G47" s="164">
        <v>965</v>
      </c>
      <c r="H47" s="165"/>
      <c r="I47" s="165"/>
      <c r="J47" s="165"/>
      <c r="K47" s="164">
        <v>8060</v>
      </c>
      <c r="L47" s="166"/>
      <c r="M47" s="164">
        <f ca="1">IF(ISNUMBER(INDIRECT("K" &amp; ROW())/INDIRECT("G" &amp; ROW())),INDIRECT("K" &amp; ROW())/INDIRECT("G" &amp; ROW()), " ")</f>
        <v>8.3523316062176161</v>
      </c>
      <c r="N47" s="146" t="s">
        <v>240</v>
      </c>
    </row>
    <row r="48" spans="1:14" x14ac:dyDescent="0.25">
      <c r="A48" s="144" t="s">
        <v>142</v>
      </c>
      <c r="B48" s="145"/>
      <c r="C48" s="145"/>
      <c r="D48" s="145"/>
      <c r="E48" s="145"/>
      <c r="F48" s="145"/>
      <c r="G48" s="164"/>
      <c r="H48" s="165"/>
      <c r="I48" s="165"/>
      <c r="J48" s="165"/>
      <c r="K48" s="164"/>
      <c r="L48" s="166"/>
      <c r="M48" s="164" t="str">
        <f ca="1">IF(ISNUMBER(INDIRECT("K" &amp; ROW())/INDIRECT("G" &amp; ROW())),INDIRECT("K" &amp; ROW())/INDIRECT("G" &amp; ROW()), " ")</f>
        <v xml:space="preserve"> </v>
      </c>
      <c r="N48" s="146" t="s">
        <v>240</v>
      </c>
    </row>
    <row r="49" spans="1:14" x14ac:dyDescent="0.25">
      <c r="A49" s="144" t="s">
        <v>143</v>
      </c>
      <c r="B49" s="145"/>
      <c r="C49" s="145"/>
      <c r="D49" s="145"/>
      <c r="E49" s="145"/>
      <c r="F49" s="145"/>
      <c r="G49" s="164">
        <v>319</v>
      </c>
      <c r="H49" s="165"/>
      <c r="I49" s="165"/>
      <c r="J49" s="165"/>
      <c r="K49" s="164">
        <v>3830</v>
      </c>
      <c r="L49" s="166"/>
      <c r="M49" s="164">
        <f ca="1">IF(ISNUMBER(INDIRECT("K" &amp; ROW())/INDIRECT("G" &amp; ROW())),INDIRECT("K" &amp; ROW())/INDIRECT("G" &amp; ROW()), " ")</f>
        <v>12.006269592476489</v>
      </c>
      <c r="N49" s="146" t="s">
        <v>240</v>
      </c>
    </row>
    <row r="50" spans="1:14" x14ac:dyDescent="0.25">
      <c r="A50" s="144" t="s">
        <v>144</v>
      </c>
      <c r="B50" s="145"/>
      <c r="C50" s="145"/>
      <c r="D50" s="145"/>
      <c r="E50" s="145"/>
      <c r="F50" s="145"/>
      <c r="G50" s="164">
        <v>631</v>
      </c>
      <c r="H50" s="165"/>
      <c r="I50" s="165"/>
      <c r="J50" s="165"/>
      <c r="K50" s="164">
        <v>4145</v>
      </c>
      <c r="L50" s="166"/>
      <c r="M50" s="164">
        <f ca="1">IF(ISNUMBER(INDIRECT("K" &amp; ROW())/INDIRECT("G" &amp; ROW())),INDIRECT("K" &amp; ROW())/INDIRECT("G" &amp; ROW()), " ")</f>
        <v>6.5689381933438984</v>
      </c>
      <c r="N50" s="146" t="s">
        <v>240</v>
      </c>
    </row>
    <row r="51" spans="1:14" x14ac:dyDescent="0.25">
      <c r="A51" s="144" t="s">
        <v>145</v>
      </c>
      <c r="B51" s="145"/>
      <c r="C51" s="145"/>
      <c r="D51" s="145"/>
      <c r="E51" s="145"/>
      <c r="F51" s="145"/>
      <c r="G51" s="164">
        <v>15</v>
      </c>
      <c r="H51" s="165"/>
      <c r="I51" s="165"/>
      <c r="J51" s="165"/>
      <c r="K51" s="164">
        <v>85</v>
      </c>
      <c r="L51" s="166"/>
      <c r="M51" s="164">
        <f ca="1">IF(ISNUMBER(INDIRECT("K" &amp; ROW())/INDIRECT("G" &amp; ROW())),INDIRECT("K" &amp; ROW())/INDIRECT("G" &amp; ROW()), " ")</f>
        <v>5.666666666666667</v>
      </c>
      <c r="N51" s="146" t="s">
        <v>240</v>
      </c>
    </row>
    <row r="52" spans="1:14" x14ac:dyDescent="0.25">
      <c r="A52" s="147" t="s">
        <v>146</v>
      </c>
      <c r="B52" s="148"/>
      <c r="C52" s="148"/>
      <c r="D52" s="148"/>
      <c r="E52" s="148"/>
      <c r="F52" s="148"/>
      <c r="G52" s="167">
        <v>316</v>
      </c>
      <c r="H52" s="168"/>
      <c r="I52" s="168"/>
      <c r="J52" s="168"/>
      <c r="K52" s="167">
        <v>3227</v>
      </c>
      <c r="L52" s="169"/>
      <c r="M52" s="167">
        <f ca="1">IF(ISNUMBER(INDIRECT("K" &amp; ROW())/INDIRECT("G" &amp; ROW())),INDIRECT("K" &amp; ROW())/INDIRECT("G" &amp; ROW()), " ")</f>
        <v>10.212025316455696</v>
      </c>
      <c r="N52" s="149" t="s">
        <v>240</v>
      </c>
    </row>
    <row r="53" spans="1:14" x14ac:dyDescent="0.25">
      <c r="A53" s="147" t="s">
        <v>147</v>
      </c>
      <c r="B53" s="148"/>
      <c r="C53" s="148"/>
      <c r="D53" s="148"/>
      <c r="E53" s="148"/>
      <c r="F53" s="148"/>
      <c r="G53" s="167">
        <v>192</v>
      </c>
      <c r="H53" s="168"/>
      <c r="I53" s="168"/>
      <c r="J53" s="168"/>
      <c r="K53" s="167">
        <v>1840</v>
      </c>
      <c r="L53" s="169"/>
      <c r="M53" s="167">
        <f ca="1">IF(ISNUMBER(INDIRECT("K" &amp; ROW())/INDIRECT("G" &amp; ROW())),INDIRECT("K" &amp; ROW())/INDIRECT("G" &amp; ROW()), " ")</f>
        <v>9.5833333333333339</v>
      </c>
      <c r="N53" s="149" t="s">
        <v>240</v>
      </c>
    </row>
    <row r="54" spans="1:14" x14ac:dyDescent="0.25">
      <c r="A54" s="147" t="s">
        <v>148</v>
      </c>
      <c r="B54" s="148"/>
      <c r="C54" s="148"/>
      <c r="D54" s="148"/>
      <c r="E54" s="148"/>
      <c r="F54" s="148"/>
      <c r="G54" s="167"/>
      <c r="H54" s="168"/>
      <c r="I54" s="168"/>
      <c r="J54" s="168"/>
      <c r="K54" s="167"/>
      <c r="L54" s="169"/>
      <c r="M54" s="167" t="str">
        <f ca="1">IF(ISNUMBER(INDIRECT("K" &amp; ROW())/INDIRECT("G" &amp; ROW())),INDIRECT("K" &amp; ROW())/INDIRECT("G" &amp; ROW()), " ")</f>
        <v xml:space="preserve"> </v>
      </c>
      <c r="N54" s="149" t="s">
        <v>240</v>
      </c>
    </row>
    <row r="55" spans="1:14" ht="30" customHeight="1" x14ac:dyDescent="0.25">
      <c r="A55" s="144" t="s">
        <v>149</v>
      </c>
      <c r="B55" s="145"/>
      <c r="C55" s="145"/>
      <c r="D55" s="145"/>
      <c r="E55" s="145"/>
      <c r="F55" s="145"/>
      <c r="G55" s="164">
        <v>1213</v>
      </c>
      <c r="H55" s="165"/>
      <c r="I55" s="165"/>
      <c r="J55" s="165"/>
      <c r="K55" s="164">
        <v>10665</v>
      </c>
      <c r="L55" s="166"/>
      <c r="M55" s="164">
        <f ca="1">IF(ISNUMBER(INDIRECT("K" &amp; ROW())/INDIRECT("G" &amp; ROW())),INDIRECT("K" &amp; ROW())/INDIRECT("G" &amp; ROW()), " ")</f>
        <v>8.7922506183017308</v>
      </c>
      <c r="N55" s="146" t="s">
        <v>240</v>
      </c>
    </row>
    <row r="56" spans="1:14" x14ac:dyDescent="0.25">
      <c r="A56" s="144" t="s">
        <v>150</v>
      </c>
      <c r="B56" s="145"/>
      <c r="C56" s="145"/>
      <c r="D56" s="145"/>
      <c r="E56" s="145"/>
      <c r="F56" s="145"/>
      <c r="G56" s="164">
        <v>24</v>
      </c>
      <c r="H56" s="165"/>
      <c r="I56" s="165"/>
      <c r="J56" s="165"/>
      <c r="K56" s="164">
        <v>250</v>
      </c>
      <c r="L56" s="166"/>
      <c r="M56" s="164">
        <f ca="1">IF(ISNUMBER(INDIRECT("K" &amp; ROW())/INDIRECT("G" &amp; ROW())),INDIRECT("K" &amp; ROW())/INDIRECT("G" &amp; ROW()), " ")</f>
        <v>10.416666666666666</v>
      </c>
      <c r="N56" s="146" t="s">
        <v>240</v>
      </c>
    </row>
    <row r="57" spans="1:14" ht="30" customHeight="1" x14ac:dyDescent="0.25">
      <c r="A57" s="144" t="s">
        <v>151</v>
      </c>
      <c r="B57" s="145"/>
      <c r="C57" s="145"/>
      <c r="D57" s="145"/>
      <c r="E57" s="145"/>
      <c r="F57" s="145"/>
      <c r="G57" s="164">
        <v>209</v>
      </c>
      <c r="H57" s="165"/>
      <c r="I57" s="165"/>
      <c r="J57" s="165"/>
      <c r="K57" s="164">
        <v>2035</v>
      </c>
      <c r="L57" s="166"/>
      <c r="M57" s="164">
        <f ca="1">IF(ISNUMBER(INDIRECT("K" &amp; ROW())/INDIRECT("G" &amp; ROW())),INDIRECT("K" &amp; ROW())/INDIRECT("G" &amp; ROW()), " ")</f>
        <v>9.7368421052631575</v>
      </c>
      <c r="N57" s="146" t="s">
        <v>240</v>
      </c>
    </row>
    <row r="58" spans="1:14" ht="30" customHeight="1" x14ac:dyDescent="0.25">
      <c r="A58" s="144" t="s">
        <v>152</v>
      </c>
      <c r="B58" s="145"/>
      <c r="C58" s="145"/>
      <c r="D58" s="145"/>
      <c r="E58" s="145"/>
      <c r="F58" s="145"/>
      <c r="G58" s="164">
        <v>9</v>
      </c>
      <c r="H58" s="165"/>
      <c r="I58" s="165"/>
      <c r="J58" s="165"/>
      <c r="K58" s="164">
        <v>102</v>
      </c>
      <c r="L58" s="166"/>
      <c r="M58" s="164">
        <f ca="1">IF(ISNUMBER(INDIRECT("K" &amp; ROW())/INDIRECT("G" &amp; ROW())),INDIRECT("K" &amp; ROW())/INDIRECT("G" &amp; ROW()), " ")</f>
        <v>11.333333333333334</v>
      </c>
      <c r="N58" s="146" t="s">
        <v>240</v>
      </c>
    </row>
    <row r="59" spans="1:14" x14ac:dyDescent="0.25">
      <c r="A59" s="144" t="s">
        <v>153</v>
      </c>
      <c r="B59" s="145"/>
      <c r="C59" s="145"/>
      <c r="D59" s="145"/>
      <c r="E59" s="145"/>
      <c r="F59" s="145"/>
      <c r="G59" s="164">
        <v>18</v>
      </c>
      <c r="H59" s="165"/>
      <c r="I59" s="165"/>
      <c r="J59" s="165"/>
      <c r="K59" s="164">
        <v>75</v>
      </c>
      <c r="L59" s="166"/>
      <c r="M59" s="164">
        <f ca="1">IF(ISNUMBER(INDIRECT("K" &amp; ROW())/INDIRECT("G" &amp; ROW())),INDIRECT("K" &amp; ROW())/INDIRECT("G" &amp; ROW()), " ")</f>
        <v>4.166666666666667</v>
      </c>
      <c r="N59" s="146" t="s">
        <v>240</v>
      </c>
    </row>
    <row r="60" spans="1:14" x14ac:dyDescent="0.25">
      <c r="A60" s="144" t="s">
        <v>154</v>
      </c>
      <c r="B60" s="145"/>
      <c r="C60" s="145"/>
      <c r="D60" s="145"/>
      <c r="E60" s="145"/>
      <c r="F60" s="145"/>
      <c r="G60" s="164">
        <v>1473</v>
      </c>
      <c r="H60" s="165"/>
      <c r="I60" s="165"/>
      <c r="J60" s="165"/>
      <c r="K60" s="164">
        <v>13127</v>
      </c>
      <c r="L60" s="166"/>
      <c r="M60" s="164">
        <f ca="1">IF(ISNUMBER(INDIRECT("K" &amp; ROW())/INDIRECT("G" &amp; ROW())),INDIRECT("K" &amp; ROW())/INDIRECT("G" &amp; ROW()), " ")</f>
        <v>8.9117447386286486</v>
      </c>
      <c r="N60" s="146" t="s">
        <v>240</v>
      </c>
    </row>
    <row r="61" spans="1:14" ht="30" customHeight="1" x14ac:dyDescent="0.25">
      <c r="A61" s="144" t="s">
        <v>155</v>
      </c>
      <c r="B61" s="145"/>
      <c r="C61" s="145"/>
      <c r="D61" s="145"/>
      <c r="E61" s="145"/>
      <c r="F61" s="145"/>
      <c r="G61" s="164">
        <v>131.19999999999999</v>
      </c>
      <c r="H61" s="165"/>
      <c r="I61" s="165"/>
      <c r="J61" s="165"/>
      <c r="K61" s="164">
        <v>910.52</v>
      </c>
      <c r="L61" s="166"/>
      <c r="M61" s="164">
        <f ca="1">IF(ISNUMBER(INDIRECT("K" &amp; ROW())/INDIRECT("G" &amp; ROW())),INDIRECT("K" &amp; ROW())/INDIRECT("G" &amp; ROW()), " ")</f>
        <v>6.9399390243902443</v>
      </c>
      <c r="N61" s="146" t="s">
        <v>240</v>
      </c>
    </row>
    <row r="62" spans="1:14" x14ac:dyDescent="0.25">
      <c r="A62" s="147" t="s">
        <v>156</v>
      </c>
      <c r="B62" s="148"/>
      <c r="C62" s="148"/>
      <c r="D62" s="148"/>
      <c r="E62" s="148"/>
      <c r="F62" s="148"/>
      <c r="G62" s="167">
        <v>1604.2</v>
      </c>
      <c r="H62" s="168"/>
      <c r="I62" s="168"/>
      <c r="J62" s="168"/>
      <c r="K62" s="167">
        <v>14037.52</v>
      </c>
      <c r="L62" s="169"/>
      <c r="M62" s="167">
        <f ca="1">IF(ISNUMBER(INDIRECT("K" &amp; ROW())/INDIRECT("G" &amp; ROW())),INDIRECT("K" &amp; ROW())/INDIRECT("G" &amp; ROW()), " ")</f>
        <v>8.7504799900261805</v>
      </c>
      <c r="N62" s="149" t="s">
        <v>240</v>
      </c>
    </row>
    <row r="63" spans="1:14" x14ac:dyDescent="0.25">
      <c r="A63" s="48"/>
      <c r="G63" s="67"/>
      <c r="H63" s="68"/>
      <c r="I63" s="68"/>
      <c r="J63" s="68"/>
      <c r="K63" s="67"/>
      <c r="L63" s="69"/>
      <c r="M63" s="67"/>
      <c r="N63" s="48"/>
    </row>
    <row r="64" spans="1:14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71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3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75" t="s">
        <v>72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</sheetData>
  <mergeCells count="49">
    <mergeCell ref="A59:F59"/>
    <mergeCell ref="A60:F60"/>
    <mergeCell ref="A61:F61"/>
    <mergeCell ref="A62:F62"/>
    <mergeCell ref="A53:F53"/>
    <mergeCell ref="A54:F54"/>
    <mergeCell ref="A55:F55"/>
    <mergeCell ref="A56:F56"/>
    <mergeCell ref="A57:F57"/>
    <mergeCell ref="A58:F58"/>
    <mergeCell ref="A47:F47"/>
    <mergeCell ref="A48:F48"/>
    <mergeCell ref="A49:F49"/>
    <mergeCell ref="A50:F50"/>
    <mergeCell ref="A51:F51"/>
    <mergeCell ref="A52:F52"/>
    <mergeCell ref="A24:N24"/>
    <mergeCell ref="A25:N25"/>
    <mergeCell ref="A29:N29"/>
    <mergeCell ref="A34:N34"/>
    <mergeCell ref="A44:N44"/>
    <mergeCell ref="A45:N4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2016-03-16T10:15:38Z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