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3" i="16"/>
  <c r="M34" i="16"/>
  <c r="M35" i="16"/>
  <c r="M36" i="16"/>
  <c r="M37" i="16"/>
  <c r="M38" i="16"/>
  <c r="M39" i="16"/>
  <c r="M40" i="16"/>
  <c r="M41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5" i="8"/>
  <c r="K64" i="8"/>
  <c r="H65" i="8"/>
  <c r="H64" i="8"/>
  <c r="J14" i="16"/>
  <c r="G14" i="16"/>
  <c r="K30" i="8"/>
  <c r="H30" i="8"/>
  <c r="A18" i="16"/>
  <c r="B34" i="8"/>
  <c r="M45" i="16"/>
  <c r="M49" i="16"/>
  <c r="M53" i="16"/>
  <c r="M57" i="16"/>
  <c r="M51" i="16"/>
  <c r="M48" i="16"/>
  <c r="M56" i="16"/>
  <c r="M46" i="16"/>
  <c r="M50" i="16"/>
  <c r="M54" i="16"/>
  <c r="M58" i="16"/>
  <c r="M47" i="16"/>
  <c r="M55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9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9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9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9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<sst xmlns="http://schemas.openxmlformats.org/spreadsheetml/2006/main" count="295" uniqueCount="200">
  <si>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</si>
  <si>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</si>
  <si>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</si>
  <si>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</si>
  <si>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</si>
  <si>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</si>
  <si>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</si>
  <si>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</si>
  <si>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</si>
  <si>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</si>
  <si>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</si>
  <si>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</si>
  <si>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</si>
  <si>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</si>
  <si>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</si>
  <si>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</si>
  <si>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</si>
  <si>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</si>
  <si>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</si>
  <si>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</si>
  <si>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</si>
  <si>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</si>
  <si>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</si>
  <si>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</si>
  <si>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</si>
  <si>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</si>
  <si>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</si>
  <si>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</si>
  <si>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</si>
  <si>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</si>
  <si>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</si>
  <si>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</si>
  <si>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</si>
  <si>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</si>
  <si>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</si>
  <si>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</si>
  <si>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</si>
  <si>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</si>
  <si>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</si>
  <si>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</si>
  <si>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</si>
  <si>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</si>
  <si>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</si>
  <si>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</si>
  <si>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</si>
  <si>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</si>
  <si>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</si>
  <si>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</si>
  <si>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</si>
  <si>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</si>
  <si>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</si>
  <si>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</si>
  <si>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</si>
  <si>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</si>
  <si>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</si>
  <si>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</si>
  <si>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</si>
  <si>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</si>
  <si>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</si>
  <si>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</si>
  <si>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</si>
  <si>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</si>
  <si>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</si>
  <si>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</si>
  <si>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</si>
  <si>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</si>
  <si>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16.03.2016</t>
  </si>
  <si>
    <t>01.10.2015</t>
  </si>
  <si>
    <t>31.10.2015</t>
  </si>
  <si>
    <t>О ПРИЕМКЕ ВЫПОЛНЕННЫХ РАБОТ за Октябрь 2015</t>
  </si>
  <si>
    <t>на Октябрьская 17</t>
  </si>
  <si>
    <t>Сдал:  _________________ //</t>
  </si>
  <si>
    <t>Принял:  _________________ //</t>
  </si>
  <si>
    <t>Раздел 3. Август</t>
  </si>
  <si>
    <t>кв.12 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</si>
  <si>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</si>
  <si>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0,07
71
52</t>
  </si>
  <si>
    <t>875,34
_____
2335,16</t>
  </si>
  <si>
    <t>295,63
_____
24,82</t>
  </si>
  <si>
    <t>245
52
41</t>
  </si>
  <si>
    <t>61
_____
163</t>
  </si>
  <si>
    <t>21
_____
2</t>
  </si>
  <si>
    <t>1791
537
394</t>
  </si>
  <si>
    <t>736
_____
941</t>
  </si>
  <si>
    <t>Р</t>
  </si>
  <si>
    <t>114
_____
21</t>
  </si>
  <si>
    <t>Раздел 4. СЕНТЯБРЬ</t>
  </si>
  <si>
    <t>ТЕРр56-12-1
Смена дверных приборов: петли
100 шт. приборов
1 258,33 = 1 784,33 - 100 x 5,26
НР 70%=82%*0.85 от ФОТ
СП 50%=62%*0.8 от ФОТ</t>
  </si>
  <si>
    <t>0,02
70
50</t>
  </si>
  <si>
    <t>1073,69
_____
184,64</t>
  </si>
  <si>
    <t>25
17
13</t>
  </si>
  <si>
    <t>21
_____
4</t>
  </si>
  <si>
    <t>278
181
129</t>
  </si>
  <si>
    <t>258
_____
20</t>
  </si>
  <si>
    <t>ТЕРр56-13-7
Ремонт дверных коробок широких в каменных стенах: выправка, укрепление и пристрожка четвертей
10 коробок
НР 70%=82%*0.85 от ФОТ
СП 50%=62%*0.8 от ФОТ</t>
  </si>
  <si>
    <t>0,1
70
50</t>
  </si>
  <si>
    <t>13
11
8</t>
  </si>
  <si>
    <t>153
107
77</t>
  </si>
  <si>
    <t>Раздел 6. ДЕКАБРЬ</t>
  </si>
  <si>
    <t>стоматолог</t>
  </si>
  <si>
    <t>ТЕРр65-10-1
Очистка канализационной сети: внутренней
100 м трубопровода
НР 88%=103%*0.85 от ФОТ
СП 48%=60%*0.8 от ФОТ</t>
  </si>
  <si>
    <t>0,08
88
48</t>
  </si>
  <si>
    <t>332,63
_____
174,41</t>
  </si>
  <si>
    <t>41
28
16</t>
  </si>
  <si>
    <t>27
_____
14</t>
  </si>
  <si>
    <t>379
282
154</t>
  </si>
  <si>
    <t>320
_____
59</t>
  </si>
  <si>
    <t>Итого прямые затраты по акту</t>
  </si>
  <si>
    <t>122
_____
181</t>
  </si>
  <si>
    <t>1467
_____
1020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</si>
  <si>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</si>
  <si>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</si>
  <si>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</si>
  <si>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</si>
  <si>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</si>
  <si>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</si>
  <si>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</si>
  <si>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</si>
  <si>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Проемы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</si>
  <si>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</si>
  <si>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</si>
  <si>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</si>
  <si>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</si>
  <si>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</si>
  <si>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</si>
  <si>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</si>
  <si>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</si>
  <si>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</si>
  <si>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</si>
  <si>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</si>
  <si>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</si>
  <si>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</si>
  <si>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</si>
  <si>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</si>
  <si>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</si>
  <si>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</si>
  <si>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</si>
  <si>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</si>
  <si>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</si>
  <si>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</si>
  <si>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</si>
  <si>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</si>
  <si>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</si>
  <si>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</si>
  <si>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</si>
  <si>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</si>
  <si>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</si>
  <si>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</si>
  <si>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</si>
  <si>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</si>
  <si>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</si>
  <si>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</si>
  <si>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101-0173</t>
  </si>
  <si>
    <t>Гвозди проволочные оцинкованные для асбестоцементной кровли: 4,5х120 мм</t>
  </si>
  <si>
    <t xml:space="preserve">т
</t>
  </si>
  <si>
    <t xml:space="preserve">9900
</t>
  </si>
  <si>
    <t xml:space="preserve">75575,9
</t>
  </si>
  <si>
    <t>Среднее (08.05.123, 08.05.128.2, 08.05.1233,08.05.128.1)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</si>
  <si>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</si>
  <si>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</si>
  <si>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</si>
  <si>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</si>
  <si>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</si>
  <si>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</si>
  <si>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</si>
  <si>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</si>
  <si>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</si>
  <si>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</si>
  <si>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101-1703</t>
  </si>
  <si>
    <t>Прокладки резиновые (пластина техническая прессованная)</t>
  </si>
  <si>
    <t xml:space="preserve">кг
</t>
  </si>
  <si>
    <t xml:space="preserve">22,8
</t>
  </si>
  <si>
    <t xml:space="preserve">123,75
</t>
  </si>
  <si>
    <t>Среднее (11.06.409,11.06.413,11.06.412,11.06.410,11.06.420)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</si>
  <si>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</si>
  <si>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</si>
  <si>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</si>
  <si>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</si>
  <si>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</si>
  <si>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</si>
  <si>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</si>
  <si>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</si>
  <si>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</si>
  <si>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</si>
  <si>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</si>
  <si>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</si>
  <si>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</si>
  <si>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</si>
  <si>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</si>
  <si>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411-0001</t>
  </si>
  <si>
    <t>Вода</t>
  </si>
  <si>
    <t xml:space="preserve">м3
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</si>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</sst>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3"/>
  <sheetViews>
    <sheetView showGridLines="0" tabSelected="1" topLeftCell="A52" workbookViewId="0">
      <selection activeCell="A57" sqref="A57:IV5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11.43</v>
      </c>
      <c r="X14" s="27">
        <v>11.43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0.11</v>
      </c>
      <c r="X15" s="27">
        <v>0.11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551.43/1000</f>
        <v>0.55142999999999998</v>
      </c>
      <c r="I27" s="85"/>
      <c r="J27" s="35" t="s">
        <v>6</v>
      </c>
      <c r="K27" s="86">
        <f>4716.81/1000</f>
        <v>4.7168100000000006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1.154E-2</v>
      </c>
      <c r="I30" s="85"/>
      <c r="J30" s="35" t="s">
        <v>8</v>
      </c>
      <c r="K30" s="86">
        <f>(X14+X15)/1000</f>
        <v>1.154E-2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124</v>
      </c>
      <c r="Z30" s="71">
        <v>108</v>
      </c>
      <c r="AA30" s="71">
        <v>78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124/1000</f>
        <v>0.124</v>
      </c>
      <c r="I31" s="85"/>
      <c r="J31" s="35" t="s">
        <v>6</v>
      </c>
      <c r="K31" s="86">
        <f>1488/1000</f>
        <v>1.488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1488</v>
      </c>
      <c r="Z31" s="72">
        <v>1107</v>
      </c>
      <c r="AA31" s="72">
        <v>754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199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8">
        <v>1</v>
      </c>
      <c r="B42" s="139">
        <v>3</v>
      </c>
      <c r="C42" s="140" t="s">
        <v>75</v>
      </c>
      <c r="D42" s="141" t="s">
        <v>76</v>
      </c>
      <c r="E42" s="142">
        <v>3506.13</v>
      </c>
      <c r="F42" s="143" t="s">
        <v>77</v>
      </c>
      <c r="G42" s="142" t="s">
        <v>78</v>
      </c>
      <c r="H42" s="142" t="s">
        <v>79</v>
      </c>
      <c r="I42" s="142" t="s">
        <v>80</v>
      </c>
      <c r="J42" s="142" t="s">
        <v>81</v>
      </c>
      <c r="K42" s="142" t="s">
        <v>82</v>
      </c>
      <c r="L42" s="143" t="s">
        <v>83</v>
      </c>
      <c r="M42" s="143"/>
      <c r="N42" s="143" t="s">
        <v>84</v>
      </c>
      <c r="O42" s="143"/>
      <c r="P42" s="143"/>
      <c r="Q42" s="143"/>
      <c r="R42" s="143"/>
      <c r="S42" s="143"/>
      <c r="T42" s="143"/>
      <c r="U42" s="143"/>
      <c r="V42" s="143" t="s">
        <v>85</v>
      </c>
    </row>
    <row r="43" spans="1:22" ht="19.350000000000001" customHeight="1" x14ac:dyDescent="0.25">
      <c r="A43" s="128" t="s">
        <v>86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68.400000000000006" x14ac:dyDescent="0.25">
      <c r="A44" s="132">
        <v>2</v>
      </c>
      <c r="B44" s="133">
        <v>4</v>
      </c>
      <c r="C44" s="134" t="s">
        <v>87</v>
      </c>
      <c r="D44" s="135" t="s">
        <v>88</v>
      </c>
      <c r="E44" s="136">
        <v>1258.33</v>
      </c>
      <c r="F44" s="137" t="s">
        <v>89</v>
      </c>
      <c r="G44" s="136"/>
      <c r="H44" s="136" t="s">
        <v>90</v>
      </c>
      <c r="I44" s="136" t="s">
        <v>91</v>
      </c>
      <c r="J44" s="136"/>
      <c r="K44" s="136" t="s">
        <v>92</v>
      </c>
      <c r="L44" s="137" t="s">
        <v>93</v>
      </c>
      <c r="M44" s="137"/>
      <c r="N44" s="137" t="s">
        <v>84</v>
      </c>
      <c r="O44" s="137"/>
      <c r="P44" s="137"/>
      <c r="Q44" s="137"/>
      <c r="R44" s="137"/>
      <c r="S44" s="137"/>
      <c r="T44" s="137"/>
      <c r="U44" s="137"/>
      <c r="V44" s="137"/>
    </row>
    <row r="45" spans="1:22" ht="79.8" x14ac:dyDescent="0.25">
      <c r="A45" s="138">
        <v>3</v>
      </c>
      <c r="B45" s="139">
        <v>5</v>
      </c>
      <c r="C45" s="140" t="s">
        <v>94</v>
      </c>
      <c r="D45" s="141" t="s">
        <v>95</v>
      </c>
      <c r="E45" s="142">
        <v>127.64</v>
      </c>
      <c r="F45" s="143">
        <v>127.64</v>
      </c>
      <c r="G45" s="142"/>
      <c r="H45" s="142" t="s">
        <v>96</v>
      </c>
      <c r="I45" s="142">
        <v>13</v>
      </c>
      <c r="J45" s="142"/>
      <c r="K45" s="142" t="s">
        <v>97</v>
      </c>
      <c r="L45" s="143">
        <v>153</v>
      </c>
      <c r="M45" s="143"/>
      <c r="N45" s="143" t="s">
        <v>84</v>
      </c>
      <c r="O45" s="143"/>
      <c r="P45" s="143"/>
      <c r="Q45" s="143"/>
      <c r="R45" s="143"/>
      <c r="S45" s="143"/>
      <c r="T45" s="143"/>
      <c r="U45" s="143"/>
      <c r="V45" s="143"/>
    </row>
    <row r="46" spans="1:22" ht="19.350000000000001" customHeight="1" x14ac:dyDescent="0.25">
      <c r="A46" s="128" t="s">
        <v>98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8">
        <v>4</v>
      </c>
      <c r="B48" s="139">
        <v>7</v>
      </c>
      <c r="C48" s="140" t="s">
        <v>100</v>
      </c>
      <c r="D48" s="141" t="s">
        <v>101</v>
      </c>
      <c r="E48" s="142">
        <v>508.07</v>
      </c>
      <c r="F48" s="143" t="s">
        <v>102</v>
      </c>
      <c r="G48" s="142">
        <v>1.03</v>
      </c>
      <c r="H48" s="142" t="s">
        <v>103</v>
      </c>
      <c r="I48" s="142" t="s">
        <v>104</v>
      </c>
      <c r="J48" s="142"/>
      <c r="K48" s="142" t="s">
        <v>105</v>
      </c>
      <c r="L48" s="143" t="s">
        <v>106</v>
      </c>
      <c r="M48" s="143"/>
      <c r="N48" s="143" t="s">
        <v>84</v>
      </c>
      <c r="O48" s="143"/>
      <c r="P48" s="143"/>
      <c r="Q48" s="143"/>
      <c r="R48" s="143"/>
      <c r="S48" s="143"/>
      <c r="T48" s="143"/>
      <c r="U48" s="143"/>
      <c r="V48" s="143"/>
    </row>
    <row r="49" spans="1:22" ht="34.200000000000003" x14ac:dyDescent="0.25">
      <c r="A49" s="144" t="s">
        <v>107</v>
      </c>
      <c r="B49" s="145"/>
      <c r="C49" s="145"/>
      <c r="D49" s="145"/>
      <c r="E49" s="145"/>
      <c r="F49" s="145"/>
      <c r="G49" s="145"/>
      <c r="H49" s="146">
        <v>324</v>
      </c>
      <c r="I49" s="146" t="s">
        <v>108</v>
      </c>
      <c r="J49" s="146" t="s">
        <v>81</v>
      </c>
      <c r="K49" s="146">
        <v>2601</v>
      </c>
      <c r="L49" s="146" t="s">
        <v>109</v>
      </c>
      <c r="M49" s="146"/>
      <c r="N49" s="146"/>
      <c r="O49" s="146"/>
      <c r="P49" s="146"/>
      <c r="Q49" s="146"/>
      <c r="R49" s="146"/>
      <c r="S49" s="146"/>
      <c r="T49" s="146"/>
      <c r="U49" s="146"/>
      <c r="V49" s="146" t="s">
        <v>85</v>
      </c>
    </row>
    <row r="50" spans="1:22" x14ac:dyDescent="0.25">
      <c r="A50" s="144" t="s">
        <v>110</v>
      </c>
      <c r="B50" s="145"/>
      <c r="C50" s="145"/>
      <c r="D50" s="145"/>
      <c r="E50" s="145"/>
      <c r="F50" s="145"/>
      <c r="G50" s="145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</row>
    <row r="51" spans="1:22" x14ac:dyDescent="0.25">
      <c r="A51" s="144" t="s">
        <v>111</v>
      </c>
      <c r="B51" s="145"/>
      <c r="C51" s="145"/>
      <c r="D51" s="145"/>
      <c r="E51" s="145"/>
      <c r="F51" s="145"/>
      <c r="G51" s="145"/>
      <c r="H51" s="146">
        <v>124</v>
      </c>
      <c r="I51" s="146"/>
      <c r="J51" s="146"/>
      <c r="K51" s="146">
        <v>1488</v>
      </c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</row>
    <row r="52" spans="1:22" x14ac:dyDescent="0.25">
      <c r="A52" s="144" t="s">
        <v>112</v>
      </c>
      <c r="B52" s="145"/>
      <c r="C52" s="145"/>
      <c r="D52" s="145"/>
      <c r="E52" s="145"/>
      <c r="F52" s="145"/>
      <c r="G52" s="145"/>
      <c r="H52" s="146">
        <v>181</v>
      </c>
      <c r="I52" s="146"/>
      <c r="J52" s="146"/>
      <c r="K52" s="146">
        <v>1020</v>
      </c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</row>
    <row r="53" spans="1:22" x14ac:dyDescent="0.25">
      <c r="A53" s="144" t="s">
        <v>113</v>
      </c>
      <c r="B53" s="145"/>
      <c r="C53" s="145"/>
      <c r="D53" s="145"/>
      <c r="E53" s="145"/>
      <c r="F53" s="145"/>
      <c r="G53" s="145"/>
      <c r="H53" s="146">
        <v>21</v>
      </c>
      <c r="I53" s="146"/>
      <c r="J53" s="146"/>
      <c r="K53" s="146">
        <v>114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7" t="s">
        <v>114</v>
      </c>
      <c r="B54" s="148"/>
      <c r="C54" s="148"/>
      <c r="D54" s="148"/>
      <c r="E54" s="148"/>
      <c r="F54" s="148"/>
      <c r="G54" s="148"/>
      <c r="H54" s="149">
        <v>108</v>
      </c>
      <c r="I54" s="149"/>
      <c r="J54" s="149"/>
      <c r="K54" s="149">
        <v>1107</v>
      </c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x14ac:dyDescent="0.25">
      <c r="A55" s="147" t="s">
        <v>115</v>
      </c>
      <c r="B55" s="148"/>
      <c r="C55" s="148"/>
      <c r="D55" s="148"/>
      <c r="E55" s="148"/>
      <c r="F55" s="148"/>
      <c r="G55" s="148"/>
      <c r="H55" s="149">
        <v>78</v>
      </c>
      <c r="I55" s="149"/>
      <c r="J55" s="149"/>
      <c r="K55" s="149">
        <v>754</v>
      </c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x14ac:dyDescent="0.25">
      <c r="A56" s="147" t="s">
        <v>116</v>
      </c>
      <c r="B56" s="148"/>
      <c r="C56" s="148"/>
      <c r="D56" s="148"/>
      <c r="E56" s="148"/>
      <c r="F56" s="148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hidden="1" x14ac:dyDescent="0.25">
      <c r="A57" s="144" t="s">
        <v>117</v>
      </c>
      <c r="B57" s="145"/>
      <c r="C57" s="145"/>
      <c r="D57" s="145"/>
      <c r="E57" s="145"/>
      <c r="F57" s="145"/>
      <c r="G57" s="145"/>
      <c r="H57" s="146">
        <v>338</v>
      </c>
      <c r="I57" s="146"/>
      <c r="J57" s="146"/>
      <c r="K57" s="146">
        <v>2722</v>
      </c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hidden="1" x14ac:dyDescent="0.25">
      <c r="A58" s="144" t="s">
        <v>118</v>
      </c>
      <c r="B58" s="145"/>
      <c r="C58" s="145"/>
      <c r="D58" s="145"/>
      <c r="E58" s="145"/>
      <c r="F58" s="145"/>
      <c r="G58" s="145"/>
      <c r="H58" s="146">
        <v>87</v>
      </c>
      <c r="I58" s="146"/>
      <c r="J58" s="146"/>
      <c r="K58" s="146">
        <v>925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ht="30" hidden="1" customHeight="1" x14ac:dyDescent="0.25">
      <c r="A59" s="144" t="s">
        <v>119</v>
      </c>
      <c r="B59" s="145"/>
      <c r="C59" s="145"/>
      <c r="D59" s="145"/>
      <c r="E59" s="145"/>
      <c r="F59" s="145"/>
      <c r="G59" s="145"/>
      <c r="H59" s="146">
        <v>85</v>
      </c>
      <c r="I59" s="146"/>
      <c r="J59" s="146"/>
      <c r="K59" s="146">
        <v>815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120</v>
      </c>
      <c r="B60" s="145"/>
      <c r="C60" s="145"/>
      <c r="D60" s="145"/>
      <c r="E60" s="145"/>
      <c r="F60" s="145"/>
      <c r="G60" s="145"/>
      <c r="H60" s="146">
        <v>510</v>
      </c>
      <c r="I60" s="146"/>
      <c r="J60" s="146"/>
      <c r="K60" s="146">
        <v>4462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t="30" customHeight="1" x14ac:dyDescent="0.25">
      <c r="A61" s="144" t="s">
        <v>121</v>
      </c>
      <c r="B61" s="145"/>
      <c r="C61" s="145"/>
      <c r="D61" s="145"/>
      <c r="E61" s="145"/>
      <c r="F61" s="145"/>
      <c r="G61" s="145"/>
      <c r="H61" s="146">
        <v>41.43</v>
      </c>
      <c r="I61" s="146"/>
      <c r="J61" s="146"/>
      <c r="K61" s="146">
        <v>254.81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122</v>
      </c>
      <c r="B62" s="148"/>
      <c r="C62" s="148"/>
      <c r="D62" s="148"/>
      <c r="E62" s="148"/>
      <c r="F62" s="148"/>
      <c r="G62" s="148"/>
      <c r="H62" s="149">
        <v>551.42999999999995</v>
      </c>
      <c r="I62" s="149"/>
      <c r="J62" s="149"/>
      <c r="K62" s="149">
        <v>4716.8100000000004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50"/>
      <c r="B63" s="39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50"/>
      <c r="B64" s="39"/>
      <c r="C64" s="73" t="s">
        <v>64</v>
      </c>
      <c r="D64" s="48"/>
      <c r="E64" s="48"/>
      <c r="F64" s="48"/>
      <c r="G64" s="48"/>
      <c r="H64" s="74">
        <f>IF(ISBLANK(Y30),"",ROUND(Z30/Y30,2)*100)</f>
        <v>87</v>
      </c>
      <c r="I64" s="48"/>
      <c r="J64" s="48"/>
      <c r="K64" s="74">
        <f>IF(ISBLANK(Y31),"",ROUND(Z31/Y31,2)*100)</f>
        <v>74</v>
      </c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50"/>
      <c r="B65" s="39"/>
      <c r="C65" s="73" t="s">
        <v>65</v>
      </c>
      <c r="D65" s="48"/>
      <c r="E65" s="48"/>
      <c r="F65" s="48"/>
      <c r="G65" s="48"/>
      <c r="H65" s="45">
        <f>IF(ISBLANK(Y30),"",ROUND(AA30/Y30,2)*100)</f>
        <v>63</v>
      </c>
      <c r="I65" s="48"/>
      <c r="J65" s="48"/>
      <c r="K65" s="45">
        <f>IF(ISBLANK(Y31),"",ROUND(AA31/Y31,2)*100)</f>
        <v>51</v>
      </c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28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</row>
    <row r="67" spans="1:22" x14ac:dyDescent="0.25">
      <c r="B67" s="75" t="s">
        <v>71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5">
      <c r="B68" s="3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5">
      <c r="B69" s="75" t="s">
        <v>72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5">
      <c r="B70" s="46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</row>
    <row r="72" spans="1:22" x14ac:dyDescent="0.25">
      <c r="C72" s="49"/>
      <c r="D72" s="49"/>
      <c r="E72" s="49"/>
      <c r="F72" s="49"/>
      <c r="G72" s="49"/>
    </row>
    <row r="73" spans="1:22" x14ac:dyDescent="0.25">
      <c r="C73" s="49"/>
      <c r="D73" s="49"/>
      <c r="E73" s="49"/>
      <c r="F73" s="49"/>
      <c r="G73" s="49"/>
    </row>
    <row r="74" spans="1:22" x14ac:dyDescent="0.25">
      <c r="C74" s="49"/>
      <c r="D74" s="49"/>
      <c r="E74" s="49"/>
      <c r="F74" s="49"/>
      <c r="G74" s="49"/>
    </row>
    <row r="75" spans="1:22" x14ac:dyDescent="0.25">
      <c r="C75" s="49"/>
      <c r="D75" s="49"/>
      <c r="E75" s="49"/>
      <c r="F75" s="49"/>
      <c r="G75" s="49"/>
    </row>
    <row r="76" spans="1:22" x14ac:dyDescent="0.25">
      <c r="C76" s="49"/>
      <c r="D76" s="49"/>
      <c r="E76" s="49"/>
      <c r="F76" s="49"/>
      <c r="G76" s="4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</sheetData>
  <mergeCells count="51">
    <mergeCell ref="A62:G62"/>
    <mergeCell ref="A56:G56"/>
    <mergeCell ref="A57:G57"/>
    <mergeCell ref="A58:G58"/>
    <mergeCell ref="A59:G59"/>
    <mergeCell ref="A60:G60"/>
    <mergeCell ref="A61:G61"/>
    <mergeCell ref="A50:G50"/>
    <mergeCell ref="A51:G51"/>
    <mergeCell ref="A52:G52"/>
    <mergeCell ref="A53:G53"/>
    <mergeCell ref="A54:G54"/>
    <mergeCell ref="A55:G55"/>
    <mergeCell ref="A40:V40"/>
    <mergeCell ref="A41:V41"/>
    <mergeCell ref="A43:V43"/>
    <mergeCell ref="A46:V46"/>
    <mergeCell ref="A47:V47"/>
    <mergeCell ref="A49:G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551.43/1000</f>
        <v>0.55142999999999998</v>
      </c>
      <c r="H11" s="85"/>
      <c r="I11" s="55" t="s">
        <v>6</v>
      </c>
      <c r="J11" s="86">
        <f>4716.81/1000</f>
        <v>4.7168100000000006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1.154E-2</v>
      </c>
      <c r="H14" s="85"/>
      <c r="I14" s="55" t="s">
        <v>8</v>
      </c>
      <c r="J14" s="86">
        <f>(P14+P15)/1000</f>
        <v>1.154E-2</v>
      </c>
      <c r="K14" s="87"/>
      <c r="L14" s="58">
        <v>206</v>
      </c>
      <c r="M14" s="35" t="s">
        <v>8</v>
      </c>
      <c r="N14" s="57"/>
      <c r="O14" s="26">
        <v>11.43</v>
      </c>
      <c r="P14" s="27">
        <v>11.43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124/1000</f>
        <v>0.124</v>
      </c>
      <c r="H15" s="117"/>
      <c r="I15" s="55" t="s">
        <v>6</v>
      </c>
      <c r="J15" s="86">
        <f>1488/1000</f>
        <v>1.488</v>
      </c>
      <c r="K15" s="87"/>
      <c r="L15" s="59">
        <v>2477</v>
      </c>
      <c r="M15" s="35" t="s">
        <v>6</v>
      </c>
      <c r="N15" s="57"/>
      <c r="O15" s="26">
        <v>0.11</v>
      </c>
      <c r="P15" s="27">
        <v>0.11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123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124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125</v>
      </c>
      <c r="C26" s="134" t="s">
        <v>126</v>
      </c>
      <c r="D26" s="154" t="s">
        <v>127</v>
      </c>
      <c r="E26" s="155">
        <v>2.58</v>
      </c>
      <c r="F26" s="136" t="s">
        <v>128</v>
      </c>
      <c r="G26" s="136">
        <v>26.65</v>
      </c>
      <c r="H26" s="156"/>
      <c r="I26" s="156"/>
      <c r="J26" s="136" t="s">
        <v>129</v>
      </c>
      <c r="K26" s="136">
        <v>320.05</v>
      </c>
      <c r="L26" s="157"/>
      <c r="M26" s="156">
        <f>IF(ISNUMBER(K26/G26),IF(NOT(K26/G26=0),K26/G26, " "), " ")</f>
        <v>12.0093808630394</v>
      </c>
      <c r="N26" s="154"/>
    </row>
    <row r="27" spans="1:23" s="29" customFormat="1" ht="22.8" x14ac:dyDescent="0.25">
      <c r="A27" s="152">
        <v>2</v>
      </c>
      <c r="B27" s="153" t="s">
        <v>130</v>
      </c>
      <c r="C27" s="134" t="s">
        <v>131</v>
      </c>
      <c r="D27" s="154" t="s">
        <v>127</v>
      </c>
      <c r="E27" s="155">
        <v>8.85</v>
      </c>
      <c r="F27" s="136" t="s">
        <v>132</v>
      </c>
      <c r="G27" s="136">
        <v>95.4</v>
      </c>
      <c r="H27" s="156"/>
      <c r="I27" s="156"/>
      <c r="J27" s="136" t="s">
        <v>133</v>
      </c>
      <c r="K27" s="136">
        <v>1145.6400000000001</v>
      </c>
      <c r="L27" s="157"/>
      <c r="M27" s="156">
        <f>IF(ISNUMBER(K27/G27),IF(NOT(K27/G27=0),K27/G27, " "), " ")</f>
        <v>12.008805031446542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134</v>
      </c>
      <c r="D28" s="154" t="s">
        <v>127</v>
      </c>
      <c r="E28" s="155">
        <v>0.11</v>
      </c>
      <c r="F28" s="136" t="s">
        <v>135</v>
      </c>
      <c r="G28" s="136"/>
      <c r="H28" s="156"/>
      <c r="I28" s="156"/>
      <c r="J28" s="136" t="s">
        <v>135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136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34.200000000000003" x14ac:dyDescent="0.25">
      <c r="A30" s="152">
        <v>4</v>
      </c>
      <c r="B30" s="153">
        <v>21141</v>
      </c>
      <c r="C30" s="134" t="s">
        <v>137</v>
      </c>
      <c r="D30" s="154" t="s">
        <v>138</v>
      </c>
      <c r="E30" s="155">
        <v>0.11</v>
      </c>
      <c r="F30" s="136" t="s">
        <v>139</v>
      </c>
      <c r="G30" s="136">
        <v>14.75</v>
      </c>
      <c r="H30" s="156"/>
      <c r="I30" s="156"/>
      <c r="J30" s="136" t="s">
        <v>140</v>
      </c>
      <c r="K30" s="136">
        <v>79.97</v>
      </c>
      <c r="L30" s="157"/>
      <c r="M30" s="156">
        <f>IF(ISNUMBER(K30/G30),IF(NOT(K30/G30=0),K30/G30, " "), " ")</f>
        <v>5.4216949152542373</v>
      </c>
      <c r="N30" s="154" t="s">
        <v>141</v>
      </c>
    </row>
    <row r="31" spans="1:23" ht="22.8" x14ac:dyDescent="0.25">
      <c r="A31" s="152">
        <v>5</v>
      </c>
      <c r="B31" s="153">
        <v>400001</v>
      </c>
      <c r="C31" s="134" t="s">
        <v>142</v>
      </c>
      <c r="D31" s="154" t="s">
        <v>138</v>
      </c>
      <c r="E31" s="155">
        <v>0.06</v>
      </c>
      <c r="F31" s="136" t="s">
        <v>143</v>
      </c>
      <c r="G31" s="136">
        <v>6.19</v>
      </c>
      <c r="H31" s="156"/>
      <c r="I31" s="156"/>
      <c r="J31" s="136" t="s">
        <v>144</v>
      </c>
      <c r="K31" s="136">
        <v>35.22</v>
      </c>
      <c r="L31" s="157"/>
      <c r="M31" s="156">
        <f>IF(ISNUMBER(K31/G31),IF(NOT(K31/G31=0),K31/G31, " "), " ")</f>
        <v>5.6898222940226164</v>
      </c>
      <c r="N31" s="154" t="s">
        <v>141</v>
      </c>
    </row>
    <row r="32" spans="1:23" ht="19.350000000000001" customHeight="1" x14ac:dyDescent="0.25">
      <c r="A32" s="128" t="s">
        <v>145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6</v>
      </c>
      <c r="B33" s="153" t="s">
        <v>146</v>
      </c>
      <c r="C33" s="134" t="s">
        <v>147</v>
      </c>
      <c r="D33" s="154" t="s">
        <v>148</v>
      </c>
      <c r="E33" s="155">
        <v>9.4499999999999993</v>
      </c>
      <c r="F33" s="136" t="s">
        <v>149</v>
      </c>
      <c r="G33" s="136">
        <v>122.94</v>
      </c>
      <c r="H33" s="156">
        <v>79</v>
      </c>
      <c r="I33" s="156">
        <v>746.55</v>
      </c>
      <c r="J33" s="136" t="s">
        <v>150</v>
      </c>
      <c r="K33" s="136">
        <v>792.1</v>
      </c>
      <c r="L33" s="157"/>
      <c r="M33" s="156">
        <f>IF(ISNUMBER(K33/G33),IF(NOT(K33/G33=0),K33/G33, " "), " ")</f>
        <v>6.4429803156011065</v>
      </c>
      <c r="N33" s="154" t="s">
        <v>151</v>
      </c>
    </row>
    <row r="34" spans="1:14" ht="57" x14ac:dyDescent="0.25">
      <c r="A34" s="152">
        <v>7</v>
      </c>
      <c r="B34" s="153" t="s">
        <v>152</v>
      </c>
      <c r="C34" s="134" t="s">
        <v>153</v>
      </c>
      <c r="D34" s="154" t="s">
        <v>154</v>
      </c>
      <c r="E34" s="155">
        <v>1E-4</v>
      </c>
      <c r="F34" s="136" t="s">
        <v>155</v>
      </c>
      <c r="G34" s="136">
        <v>0.99</v>
      </c>
      <c r="H34" s="156">
        <v>73797.649999999994</v>
      </c>
      <c r="I34" s="156">
        <v>7.38</v>
      </c>
      <c r="J34" s="136" t="s">
        <v>156</v>
      </c>
      <c r="K34" s="136">
        <v>7.56</v>
      </c>
      <c r="L34" s="157"/>
      <c r="M34" s="156">
        <f>IF(ISNUMBER(K34/G34),IF(NOT(K34/G34=0),K34/G34, " "), " ")</f>
        <v>7.6363636363636358</v>
      </c>
      <c r="N34" s="154" t="s">
        <v>157</v>
      </c>
    </row>
    <row r="35" spans="1:14" ht="34.200000000000003" x14ac:dyDescent="0.25">
      <c r="A35" s="152">
        <v>8</v>
      </c>
      <c r="B35" s="153" t="s">
        <v>158</v>
      </c>
      <c r="C35" s="134" t="s">
        <v>159</v>
      </c>
      <c r="D35" s="154" t="s">
        <v>154</v>
      </c>
      <c r="E35" s="155">
        <v>4.0000000000000002E-4</v>
      </c>
      <c r="F35" s="136" t="s">
        <v>160</v>
      </c>
      <c r="G35" s="136">
        <v>4.08</v>
      </c>
      <c r="H35" s="156">
        <v>69600</v>
      </c>
      <c r="I35" s="156">
        <v>27.84</v>
      </c>
      <c r="J35" s="136" t="s">
        <v>161</v>
      </c>
      <c r="K35" s="136">
        <v>28.52</v>
      </c>
      <c r="L35" s="157"/>
      <c r="M35" s="156">
        <f>IF(ISNUMBER(K35/G35),IF(NOT(K35/G35=0),K35/G35, " "), " ")</f>
        <v>6.9901960784313726</v>
      </c>
      <c r="N35" s="154" t="s">
        <v>162</v>
      </c>
    </row>
    <row r="36" spans="1:14" ht="22.8" x14ac:dyDescent="0.25">
      <c r="A36" s="152">
        <v>9</v>
      </c>
      <c r="B36" s="153" t="s">
        <v>163</v>
      </c>
      <c r="C36" s="134" t="s">
        <v>164</v>
      </c>
      <c r="D36" s="154" t="s">
        <v>154</v>
      </c>
      <c r="E36" s="155">
        <v>2.9999999999999997E-4</v>
      </c>
      <c r="F36" s="136" t="s">
        <v>165</v>
      </c>
      <c r="G36" s="136">
        <v>3.46</v>
      </c>
      <c r="H36" s="156">
        <v>61732.38</v>
      </c>
      <c r="I36" s="156">
        <v>18.52</v>
      </c>
      <c r="J36" s="136" t="s">
        <v>166</v>
      </c>
      <c r="K36" s="136">
        <v>18.98</v>
      </c>
      <c r="L36" s="157"/>
      <c r="M36" s="156">
        <f>IF(ISNUMBER(K36/G36),IF(NOT(K36/G36=0),K36/G36, " "), " ")</f>
        <v>5.4855491329479769</v>
      </c>
      <c r="N36" s="154" t="s">
        <v>167</v>
      </c>
    </row>
    <row r="37" spans="1:14" ht="45.6" x14ac:dyDescent="0.25">
      <c r="A37" s="152">
        <v>10</v>
      </c>
      <c r="B37" s="153" t="s">
        <v>168</v>
      </c>
      <c r="C37" s="134" t="s">
        <v>169</v>
      </c>
      <c r="D37" s="154" t="s">
        <v>170</v>
      </c>
      <c r="E37" s="155">
        <v>0.16</v>
      </c>
      <c r="F37" s="136" t="s">
        <v>171</v>
      </c>
      <c r="G37" s="136">
        <v>3.65</v>
      </c>
      <c r="H37" s="156">
        <v>121.01</v>
      </c>
      <c r="I37" s="156">
        <v>19.36</v>
      </c>
      <c r="J37" s="136" t="s">
        <v>172</v>
      </c>
      <c r="K37" s="136">
        <v>19.8</v>
      </c>
      <c r="L37" s="157"/>
      <c r="M37" s="156">
        <f>IF(ISNUMBER(K37/G37),IF(NOT(K37/G37=0),K37/G37, " "), " ")</f>
        <v>5.4246575342465757</v>
      </c>
      <c r="N37" s="154" t="s">
        <v>173</v>
      </c>
    </row>
    <row r="38" spans="1:14" ht="22.8" x14ac:dyDescent="0.25">
      <c r="A38" s="152">
        <v>11</v>
      </c>
      <c r="B38" s="153" t="s">
        <v>174</v>
      </c>
      <c r="C38" s="134" t="s">
        <v>175</v>
      </c>
      <c r="D38" s="154" t="s">
        <v>148</v>
      </c>
      <c r="E38" s="155">
        <v>0.35</v>
      </c>
      <c r="F38" s="136" t="s">
        <v>176</v>
      </c>
      <c r="G38" s="136">
        <v>2.65</v>
      </c>
      <c r="H38" s="156">
        <v>27.65</v>
      </c>
      <c r="I38" s="156">
        <v>9.68</v>
      </c>
      <c r="J38" s="136" t="s">
        <v>177</v>
      </c>
      <c r="K38" s="136">
        <v>10.11</v>
      </c>
      <c r="L38" s="157"/>
      <c r="M38" s="156">
        <f>IF(ISNUMBER(K38/G38),IF(NOT(K38/G38=0),K38/G38, " "), " ")</f>
        <v>3.8150943396226413</v>
      </c>
      <c r="N38" s="154" t="s">
        <v>178</v>
      </c>
    </row>
    <row r="39" spans="1:14" ht="34.200000000000003" x14ac:dyDescent="0.25">
      <c r="A39" s="152">
        <v>12</v>
      </c>
      <c r="B39" s="153" t="s">
        <v>179</v>
      </c>
      <c r="C39" s="134" t="s">
        <v>180</v>
      </c>
      <c r="D39" s="154" t="s">
        <v>154</v>
      </c>
      <c r="E39" s="155">
        <v>2.8E-3</v>
      </c>
      <c r="F39" s="136" t="s">
        <v>181</v>
      </c>
      <c r="G39" s="136">
        <v>32.979999999999997</v>
      </c>
      <c r="H39" s="156">
        <v>36017</v>
      </c>
      <c r="I39" s="156">
        <v>100.85</v>
      </c>
      <c r="J39" s="136" t="s">
        <v>182</v>
      </c>
      <c r="K39" s="136">
        <v>103.62</v>
      </c>
      <c r="L39" s="157"/>
      <c r="M39" s="156">
        <f>IF(ISNUMBER(K39/G39),IF(NOT(K39/G39=0),K39/G39, " "), " ")</f>
        <v>3.1419041843541544</v>
      </c>
      <c r="N39" s="154" t="s">
        <v>183</v>
      </c>
    </row>
    <row r="40" spans="1:14" ht="34.200000000000003" x14ac:dyDescent="0.25">
      <c r="A40" s="152">
        <v>13</v>
      </c>
      <c r="B40" s="153" t="s">
        <v>184</v>
      </c>
      <c r="C40" s="134" t="s">
        <v>185</v>
      </c>
      <c r="D40" s="154" t="s">
        <v>154</v>
      </c>
      <c r="E40" s="155">
        <v>4.0000000000000002E-4</v>
      </c>
      <c r="F40" s="136" t="s">
        <v>186</v>
      </c>
      <c r="G40" s="136">
        <v>8.36</v>
      </c>
      <c r="H40" s="156">
        <v>59777.7</v>
      </c>
      <c r="I40" s="156">
        <v>23.91</v>
      </c>
      <c r="J40" s="136" t="s">
        <v>187</v>
      </c>
      <c r="K40" s="136">
        <v>24.51</v>
      </c>
      <c r="L40" s="157"/>
      <c r="M40" s="156">
        <f>IF(ISNUMBER(K40/G40),IF(NOT(K40/G40=0),K40/G40, " "), " ")</f>
        <v>2.9318181818181821</v>
      </c>
      <c r="N40" s="154" t="s">
        <v>188</v>
      </c>
    </row>
    <row r="41" spans="1:14" ht="34.200000000000003" x14ac:dyDescent="0.25">
      <c r="A41" s="152">
        <v>14</v>
      </c>
      <c r="B41" s="153" t="s">
        <v>189</v>
      </c>
      <c r="C41" s="134" t="s">
        <v>190</v>
      </c>
      <c r="D41" s="154" t="s">
        <v>191</v>
      </c>
      <c r="E41" s="155">
        <v>0.624</v>
      </c>
      <c r="F41" s="136" t="s">
        <v>192</v>
      </c>
      <c r="G41" s="136">
        <v>1.94</v>
      </c>
      <c r="H41" s="156">
        <v>24.12</v>
      </c>
      <c r="I41" s="156">
        <v>15.05</v>
      </c>
      <c r="J41" s="136" t="s">
        <v>193</v>
      </c>
      <c r="K41" s="136">
        <v>15.05</v>
      </c>
      <c r="L41" s="157"/>
      <c r="M41" s="156">
        <f>IF(ISNUMBER(K41/G41),IF(NOT(K41/G41=0),K41/G41, " "), " ")</f>
        <v>7.7577319587628875</v>
      </c>
      <c r="N41" s="154" t="s">
        <v>194</v>
      </c>
    </row>
    <row r="42" spans="1:14" ht="19.350000000000001" customHeight="1" x14ac:dyDescent="0.25">
      <c r="A42" s="150" t="s">
        <v>195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14" ht="19.350000000000001" customHeight="1" x14ac:dyDescent="0.25">
      <c r="A43" s="128" t="s">
        <v>145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8">
        <v>15</v>
      </c>
      <c r="B44" s="159" t="s">
        <v>196</v>
      </c>
      <c r="C44" s="140" t="s">
        <v>197</v>
      </c>
      <c r="D44" s="160" t="s">
        <v>154</v>
      </c>
      <c r="E44" s="161">
        <v>0.10290000000000001</v>
      </c>
      <c r="F44" s="142" t="s">
        <v>135</v>
      </c>
      <c r="G44" s="142"/>
      <c r="H44" s="162"/>
      <c r="I44" s="162"/>
      <c r="J44" s="142" t="s">
        <v>135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107</v>
      </c>
      <c r="B45" s="145"/>
      <c r="C45" s="145"/>
      <c r="D45" s="145"/>
      <c r="E45" s="145"/>
      <c r="F45" s="145"/>
      <c r="G45" s="164">
        <v>324</v>
      </c>
      <c r="H45" s="165"/>
      <c r="I45" s="165"/>
      <c r="J45" s="165"/>
      <c r="K45" s="164">
        <v>2601</v>
      </c>
      <c r="L45" s="166"/>
      <c r="M45" s="164">
        <f ca="1">IF(ISNUMBER(INDIRECT("K" &amp; ROW())/INDIRECT("G" &amp; ROW())),INDIRECT("K" &amp; ROW())/INDIRECT("G" &amp; ROW()), " ")</f>
        <v>8.0277777777777786</v>
      </c>
      <c r="N45" s="146" t="s">
        <v>198</v>
      </c>
    </row>
    <row r="46" spans="1:14" x14ac:dyDescent="0.25">
      <c r="A46" s="144" t="s">
        <v>110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198</v>
      </c>
    </row>
    <row r="47" spans="1:14" x14ac:dyDescent="0.25">
      <c r="A47" s="144" t="s">
        <v>111</v>
      </c>
      <c r="B47" s="145"/>
      <c r="C47" s="145"/>
      <c r="D47" s="145"/>
      <c r="E47" s="145"/>
      <c r="F47" s="145"/>
      <c r="G47" s="164">
        <v>124</v>
      </c>
      <c r="H47" s="165"/>
      <c r="I47" s="165"/>
      <c r="J47" s="165"/>
      <c r="K47" s="164">
        <v>1488</v>
      </c>
      <c r="L47" s="166"/>
      <c r="M47" s="164">
        <f ca="1">IF(ISNUMBER(INDIRECT("K" &amp; ROW())/INDIRECT("G" &amp; ROW())),INDIRECT("K" &amp; ROW())/INDIRECT("G" &amp; ROW()), " ")</f>
        <v>12</v>
      </c>
      <c r="N47" s="146" t="s">
        <v>198</v>
      </c>
    </row>
    <row r="48" spans="1:14" x14ac:dyDescent="0.25">
      <c r="A48" s="144" t="s">
        <v>112</v>
      </c>
      <c r="B48" s="145"/>
      <c r="C48" s="145"/>
      <c r="D48" s="145"/>
      <c r="E48" s="145"/>
      <c r="F48" s="145"/>
      <c r="G48" s="164">
        <v>181</v>
      </c>
      <c r="H48" s="165"/>
      <c r="I48" s="165"/>
      <c r="J48" s="165"/>
      <c r="K48" s="164">
        <v>1020</v>
      </c>
      <c r="L48" s="166"/>
      <c r="M48" s="164">
        <f ca="1">IF(ISNUMBER(INDIRECT("K" &amp; ROW())/INDIRECT("G" &amp; ROW())),INDIRECT("K" &amp; ROW())/INDIRECT("G" &amp; ROW()), " ")</f>
        <v>5.6353591160220997</v>
      </c>
      <c r="N48" s="146" t="s">
        <v>198</v>
      </c>
    </row>
    <row r="49" spans="1:14" x14ac:dyDescent="0.25">
      <c r="A49" s="144" t="s">
        <v>113</v>
      </c>
      <c r="B49" s="145"/>
      <c r="C49" s="145"/>
      <c r="D49" s="145"/>
      <c r="E49" s="145"/>
      <c r="F49" s="145"/>
      <c r="G49" s="164">
        <v>21</v>
      </c>
      <c r="H49" s="165"/>
      <c r="I49" s="165"/>
      <c r="J49" s="165"/>
      <c r="K49" s="164">
        <v>114</v>
      </c>
      <c r="L49" s="166"/>
      <c r="M49" s="164">
        <f ca="1">IF(ISNUMBER(INDIRECT("K" &amp; ROW())/INDIRECT("G" &amp; ROW())),INDIRECT("K" &amp; ROW())/INDIRECT("G" &amp; ROW()), " ")</f>
        <v>5.4285714285714288</v>
      </c>
      <c r="N49" s="146" t="s">
        <v>198</v>
      </c>
    </row>
    <row r="50" spans="1:14" x14ac:dyDescent="0.25">
      <c r="A50" s="147" t="s">
        <v>114</v>
      </c>
      <c r="B50" s="148"/>
      <c r="C50" s="148"/>
      <c r="D50" s="148"/>
      <c r="E50" s="148"/>
      <c r="F50" s="148"/>
      <c r="G50" s="167">
        <v>108</v>
      </c>
      <c r="H50" s="168"/>
      <c r="I50" s="168"/>
      <c r="J50" s="168"/>
      <c r="K50" s="167">
        <v>1107</v>
      </c>
      <c r="L50" s="169"/>
      <c r="M50" s="167">
        <f ca="1">IF(ISNUMBER(INDIRECT("K" &amp; ROW())/INDIRECT("G" &amp; ROW())),INDIRECT("K" &amp; ROW())/INDIRECT("G" &amp; ROW()), " ")</f>
        <v>10.25</v>
      </c>
      <c r="N50" s="149" t="s">
        <v>198</v>
      </c>
    </row>
    <row r="51" spans="1:14" x14ac:dyDescent="0.25">
      <c r="A51" s="147" t="s">
        <v>115</v>
      </c>
      <c r="B51" s="148"/>
      <c r="C51" s="148"/>
      <c r="D51" s="148"/>
      <c r="E51" s="148"/>
      <c r="F51" s="148"/>
      <c r="G51" s="167">
        <v>78</v>
      </c>
      <c r="H51" s="168"/>
      <c r="I51" s="168"/>
      <c r="J51" s="168"/>
      <c r="K51" s="167">
        <v>754</v>
      </c>
      <c r="L51" s="169"/>
      <c r="M51" s="167">
        <f ca="1">IF(ISNUMBER(INDIRECT("K" &amp; ROW())/INDIRECT("G" &amp; ROW())),INDIRECT("K" &amp; ROW())/INDIRECT("G" &amp; ROW()), " ")</f>
        <v>9.6666666666666661</v>
      </c>
      <c r="N51" s="149" t="s">
        <v>198</v>
      </c>
    </row>
    <row r="52" spans="1:14" x14ac:dyDescent="0.25">
      <c r="A52" s="147" t="s">
        <v>116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198</v>
      </c>
    </row>
    <row r="53" spans="1:14" x14ac:dyDescent="0.25">
      <c r="A53" s="144" t="s">
        <v>117</v>
      </c>
      <c r="B53" s="145"/>
      <c r="C53" s="145"/>
      <c r="D53" s="145"/>
      <c r="E53" s="145"/>
      <c r="F53" s="145"/>
      <c r="G53" s="164">
        <v>338</v>
      </c>
      <c r="H53" s="165"/>
      <c r="I53" s="165"/>
      <c r="J53" s="165"/>
      <c r="K53" s="164">
        <v>2722</v>
      </c>
      <c r="L53" s="166"/>
      <c r="M53" s="164">
        <f ca="1">IF(ISNUMBER(INDIRECT("K" &amp; ROW())/INDIRECT("G" &amp; ROW())),INDIRECT("K" &amp; ROW())/INDIRECT("G" &amp; ROW()), " ")</f>
        <v>8.053254437869823</v>
      </c>
      <c r="N53" s="146" t="s">
        <v>198</v>
      </c>
    </row>
    <row r="54" spans="1:14" x14ac:dyDescent="0.25">
      <c r="A54" s="144" t="s">
        <v>118</v>
      </c>
      <c r="B54" s="145"/>
      <c r="C54" s="145"/>
      <c r="D54" s="145"/>
      <c r="E54" s="145"/>
      <c r="F54" s="145"/>
      <c r="G54" s="164">
        <v>87</v>
      </c>
      <c r="H54" s="165"/>
      <c r="I54" s="165"/>
      <c r="J54" s="165"/>
      <c r="K54" s="164">
        <v>925</v>
      </c>
      <c r="L54" s="166"/>
      <c r="M54" s="164">
        <f ca="1">IF(ISNUMBER(INDIRECT("K" &amp; ROW())/INDIRECT("G" &amp; ROW())),INDIRECT("K" &amp; ROW())/INDIRECT("G" &amp; ROW()), " ")</f>
        <v>10.632183908045977</v>
      </c>
      <c r="N54" s="146" t="s">
        <v>198</v>
      </c>
    </row>
    <row r="55" spans="1:14" ht="30" customHeight="1" x14ac:dyDescent="0.25">
      <c r="A55" s="144" t="s">
        <v>119</v>
      </c>
      <c r="B55" s="145"/>
      <c r="C55" s="145"/>
      <c r="D55" s="145"/>
      <c r="E55" s="145"/>
      <c r="F55" s="145"/>
      <c r="G55" s="164">
        <v>85</v>
      </c>
      <c r="H55" s="165"/>
      <c r="I55" s="165"/>
      <c r="J55" s="165"/>
      <c r="K55" s="164">
        <v>815</v>
      </c>
      <c r="L55" s="166"/>
      <c r="M55" s="164">
        <f ca="1">IF(ISNUMBER(INDIRECT("K" &amp; ROW())/INDIRECT("G" &amp; ROW())),INDIRECT("K" &amp; ROW())/INDIRECT("G" &amp; ROW()), " ")</f>
        <v>9.5882352941176467</v>
      </c>
      <c r="N55" s="146" t="s">
        <v>198</v>
      </c>
    </row>
    <row r="56" spans="1:14" x14ac:dyDescent="0.25">
      <c r="A56" s="144" t="s">
        <v>120</v>
      </c>
      <c r="B56" s="145"/>
      <c r="C56" s="145"/>
      <c r="D56" s="145"/>
      <c r="E56" s="145"/>
      <c r="F56" s="145"/>
      <c r="G56" s="164">
        <v>510</v>
      </c>
      <c r="H56" s="165"/>
      <c r="I56" s="165"/>
      <c r="J56" s="165"/>
      <c r="K56" s="164">
        <v>4462</v>
      </c>
      <c r="L56" s="166"/>
      <c r="M56" s="164">
        <f ca="1">IF(ISNUMBER(INDIRECT("K" &amp; ROW())/INDIRECT("G" &amp; ROW())),INDIRECT("K" &amp; ROW())/INDIRECT("G" &amp; ROW()), " ")</f>
        <v>8.7490196078431364</v>
      </c>
      <c r="N56" s="146" t="s">
        <v>198</v>
      </c>
    </row>
    <row r="57" spans="1:14" ht="30" customHeight="1" x14ac:dyDescent="0.25">
      <c r="A57" s="144" t="s">
        <v>121</v>
      </c>
      <c r="B57" s="145"/>
      <c r="C57" s="145"/>
      <c r="D57" s="145"/>
      <c r="E57" s="145"/>
      <c r="F57" s="145"/>
      <c r="G57" s="164">
        <v>41.43</v>
      </c>
      <c r="H57" s="165"/>
      <c r="I57" s="165"/>
      <c r="J57" s="165"/>
      <c r="K57" s="164">
        <v>254.81</v>
      </c>
      <c r="L57" s="166"/>
      <c r="M57" s="164">
        <f ca="1">IF(ISNUMBER(INDIRECT("K" &amp; ROW())/INDIRECT("G" &amp; ROW())),INDIRECT("K" &amp; ROW())/INDIRECT("G" &amp; ROW()), " ")</f>
        <v>6.1503741250301713</v>
      </c>
      <c r="N57" s="146" t="s">
        <v>198</v>
      </c>
    </row>
    <row r="58" spans="1:14" x14ac:dyDescent="0.25">
      <c r="A58" s="147" t="s">
        <v>122</v>
      </c>
      <c r="B58" s="148"/>
      <c r="C58" s="148"/>
      <c r="D58" s="148"/>
      <c r="E58" s="148"/>
      <c r="F58" s="148"/>
      <c r="G58" s="167">
        <v>551.42999999999995</v>
      </c>
      <c r="H58" s="168"/>
      <c r="I58" s="168"/>
      <c r="J58" s="168"/>
      <c r="K58" s="167">
        <v>4716.8100000000004</v>
      </c>
      <c r="L58" s="169"/>
      <c r="M58" s="167">
        <f ca="1">IF(ISNUMBER(INDIRECT("K" &amp; ROW())/INDIRECT("G" &amp; ROW())),INDIRECT("K" &amp; ROW())/INDIRECT("G" &amp; ROW()), " ")</f>
        <v>8.5537783580871576</v>
      </c>
      <c r="N58" s="149" t="s">
        <v>198</v>
      </c>
    </row>
    <row r="59" spans="1:14" x14ac:dyDescent="0.25">
      <c r="A59" s="48"/>
      <c r="G59" s="67"/>
      <c r="H59" s="68"/>
      <c r="I59" s="68"/>
      <c r="J59" s="68"/>
      <c r="K59" s="67"/>
      <c r="L59" s="69"/>
      <c r="M59" s="67"/>
      <c r="N59" s="48"/>
    </row>
    <row r="60" spans="1:14" x14ac:dyDescent="0.25">
      <c r="A60" s="2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75" t="s">
        <v>71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3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72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</sheetData>
  <mergeCells count="47">
    <mergeCell ref="A57:F57"/>
    <mergeCell ref="A58:F58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2:N32"/>
    <mergeCell ref="A42:N42"/>
    <mergeCell ref="A43:N4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2016-03-16T10:19:42Z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