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3" i="16"/>
  <c r="M3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35" i="16"/>
  <c r="M39" i="16"/>
  <c r="M43" i="16"/>
  <c r="M47" i="16"/>
  <c r="M41" i="16"/>
  <c r="M38" i="16"/>
  <c r="M46" i="16"/>
  <c r="M36" i="16"/>
  <c r="M40" i="16"/>
  <c r="M44" i="16"/>
  <c r="M37" i="16"/>
  <c r="M45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<sst xmlns="http://schemas.openxmlformats.org/spreadsheetml/2006/main" count="238" uniqueCount="159">
  <si>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</si>
  <si>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</si>
  <si>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</si>
  <si>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</si>
  <si>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</si>
  <si>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</si>
  <si>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</si>
  <si>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</si>
  <si>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</si>
  <si>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</si>
  <si>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</si>
  <si>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</si>
  <si>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</si>
  <si>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</si>
  <si>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</si>
  <si>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</si>
  <si>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</si>
  <si>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</si>
  <si>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</si>
  <si>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</si>
  <si>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</si>
  <si>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</si>
  <si>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</si>
  <si>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</si>
  <si>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</si>
  <si>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</si>
  <si>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</si>
  <si>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</si>
  <si>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</si>
  <si>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</si>
  <si>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</si>
  <si>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</si>
  <si>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</si>
  <si>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</si>
  <si>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</si>
  <si>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</si>
  <si>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</si>
  <si>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</si>
  <si>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</si>
  <si>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</si>
  <si>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</si>
  <si>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</si>
  <si>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</si>
  <si>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</si>
  <si>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</si>
  <si>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</si>
  <si>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</si>
  <si>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</si>
  <si>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</si>
  <si>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</si>
  <si>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</si>
  <si>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</si>
  <si>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</si>
  <si>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</si>
  <si>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</si>
  <si>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</si>
  <si>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</si>
  <si>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</si>
  <si>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</si>
  <si>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</si>
  <si>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</si>
  <si>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</si>
  <si>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</si>
  <si>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</si>
  <si>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</si>
  <si>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</si>
  <si>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</si>
  <si>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</si>
  <si>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</si>
  <si>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</si>
  <si>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15</t>
  </si>
  <si>
    <t>Сдал:  _________________ //</t>
  </si>
  <si>
    <t>Принял:  _________________ //</t>
  </si>
  <si>
    <t>Раздел 4. ИЮЛЬ</t>
  </si>
  <si>
    <t>Чистка вентканала</t>
  </si>
  <si>
    <t>ТЕРр60-16-1
Прочистка дымохода: из кирпича горизонтального
100 м дымохода
НР 66%=78%*0.85 от ФОТ
СП 50%=63%*0.8 от ФОТ</t>
  </si>
  <si>
    <t>0,06
66
50</t>
  </si>
  <si>
    <t>174,92
_____
55,53</t>
  </si>
  <si>
    <t>14
8
6</t>
  </si>
  <si>
    <t>10
_____
4</t>
  </si>
  <si>
    <t>145
83
63</t>
  </si>
  <si>
    <t>126
_____
19</t>
  </si>
  <si>
    <t>Р</t>
  </si>
  <si>
    <t>Раздел 6. ДЕКАБРЬ</t>
  </si>
  <si>
    <t>кв.14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</si>
  <si>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</si>
  <si>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</si>
  <si>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</si>
  <si>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</si>
  <si>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</si>
  <si>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</si>
  <si>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</si>
  <si>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</si>
  <si>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</si>
  <si>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0,108
63
40</t>
  </si>
  <si>
    <t>1
1
1</t>
  </si>
  <si>
    <t>18
11
7</t>
  </si>
  <si>
    <t>Итого прямые затраты по акту</t>
  </si>
  <si>
    <t>18
_____
42</t>
  </si>
  <si>
    <t>227
_____
111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</si>
  <si>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</si>
  <si>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</si>
  <si>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</si>
  <si>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</si>
  <si>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</si>
  <si>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</si>
  <si>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</si>
  <si>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</si>
  <si>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</si>
  <si>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</si>
  <si>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</si>
  <si>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</si>
  <si>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</si>
  <si>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</si>
  <si>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</si>
  <si>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</si>
  <si>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</si>
  <si>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</si>
  <si>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</si>
  <si>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</si>
  <si>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</si>
  <si>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</si>
  <si>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</si>
  <si>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1-3-9</t>
  </si>
  <si>
    <t>Затраты труда рабочих (ср 3,9)</t>
  </si>
  <si>
    <t xml:space="preserve">12,03
</t>
  </si>
  <si>
    <t xml:space="preserve">144,33
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</si>
  <si>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</si>
  <si>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</si>
  <si>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</si>
  <si>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</si>
  <si>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</si>
  <si>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</si>
  <si>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</si>
  <si>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</si>
  <si>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</si>
  <si>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</si>
  <si>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</si>
  <si>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</si>
  <si>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</si>
  <si>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402-0012</t>
  </si>
  <si>
    <t>Раствор готовый кладочный цементно-известковый марки: 25</t>
  </si>
  <si>
    <t xml:space="preserve">м3
</t>
  </si>
  <si>
    <t xml:space="preserve">663
</t>
  </si>
  <si>
    <t xml:space="preserve">2661,35
</t>
  </si>
  <si>
    <t>МТРиЭ ЧО, Пост.от 05.11.2015 г. №52/1, п.075</t>
  </si>
  <si>
    <t>404-0276</t>
  </si>
  <si>
    <t>Кирпич глиняный для дымовых труб, размером 250х120х65 мм, марка: 125</t>
  </si>
  <si>
    <t xml:space="preserve">1000 шт.
</t>
  </si>
  <si>
    <t xml:space="preserve">1747,01
</t>
  </si>
  <si>
    <t xml:space="preserve">10462,24
</t>
  </si>
  <si>
    <t>Среднее (03.01.003,03.01.435)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</si>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</sst>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9" workbookViewId="0">
      <selection activeCell="A54" sqref="A54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1.77</v>
      </c>
      <c r="X14" s="27">
        <v>1.77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95.35/1000</f>
        <v>9.534999999999999E-2</v>
      </c>
      <c r="I27" s="85"/>
      <c r="J27" s="35" t="s">
        <v>6</v>
      </c>
      <c r="K27" s="86">
        <f>643.1/1000</f>
        <v>0.6431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1.7700000000000001E-3</v>
      </c>
      <c r="I30" s="85"/>
      <c r="J30" s="35" t="s">
        <v>8</v>
      </c>
      <c r="K30" s="86">
        <f>(X14+X15)/1000</f>
        <v>1.7700000000000001E-3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</v>
      </c>
      <c r="Z30" s="71">
        <v>16</v>
      </c>
      <c r="AA30" s="71">
        <v>11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18/1000</f>
        <v>1.7999999999999999E-2</v>
      </c>
      <c r="I31" s="85"/>
      <c r="J31" s="35" t="s">
        <v>6</v>
      </c>
      <c r="K31" s="86">
        <f>227/1000</f>
        <v>0.22700000000000001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227</v>
      </c>
      <c r="Z31" s="72">
        <v>167</v>
      </c>
      <c r="AA31" s="72">
        <v>110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158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8</v>
      </c>
      <c r="C42" s="140" t="s">
        <v>75</v>
      </c>
      <c r="D42" s="141" t="s">
        <v>76</v>
      </c>
      <c r="E42" s="142">
        <v>230.45</v>
      </c>
      <c r="F42" s="143" t="s">
        <v>77</v>
      </c>
      <c r="G42" s="142"/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24</v>
      </c>
      <c r="C45" s="134" t="s">
        <v>85</v>
      </c>
      <c r="D45" s="135" t="s">
        <v>86</v>
      </c>
      <c r="E45" s="136">
        <v>2250.2399999999998</v>
      </c>
      <c r="F45" s="137" t="s">
        <v>87</v>
      </c>
      <c r="G45" s="136" t="s">
        <v>88</v>
      </c>
      <c r="H45" s="136" t="s">
        <v>89</v>
      </c>
      <c r="I45" s="136" t="s">
        <v>90</v>
      </c>
      <c r="J45" s="136"/>
      <c r="K45" s="136" t="s">
        <v>91</v>
      </c>
      <c r="L45" s="137" t="s">
        <v>92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8">
        <v>3</v>
      </c>
      <c r="B46" s="139">
        <v>25</v>
      </c>
      <c r="C46" s="140" t="s">
        <v>93</v>
      </c>
      <c r="D46" s="141" t="s">
        <v>94</v>
      </c>
      <c r="E46" s="142">
        <v>13.69</v>
      </c>
      <c r="F46" s="143">
        <v>13.69</v>
      </c>
      <c r="G46" s="142"/>
      <c r="H46" s="142" t="s">
        <v>95</v>
      </c>
      <c r="I46" s="142">
        <v>1</v>
      </c>
      <c r="J46" s="142"/>
      <c r="K46" s="142" t="s">
        <v>96</v>
      </c>
      <c r="L46" s="143">
        <v>18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/>
    </row>
    <row r="47" spans="1:22" ht="34.200000000000003" x14ac:dyDescent="0.25">
      <c r="A47" s="144" t="s">
        <v>97</v>
      </c>
      <c r="B47" s="145"/>
      <c r="C47" s="145"/>
      <c r="D47" s="145"/>
      <c r="E47" s="145"/>
      <c r="F47" s="145"/>
      <c r="G47" s="145"/>
      <c r="H47" s="146">
        <v>60</v>
      </c>
      <c r="I47" s="146" t="s">
        <v>98</v>
      </c>
      <c r="J47" s="146"/>
      <c r="K47" s="146">
        <v>338</v>
      </c>
      <c r="L47" s="146" t="s">
        <v>99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100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101</v>
      </c>
      <c r="B49" s="145"/>
      <c r="C49" s="145"/>
      <c r="D49" s="145"/>
      <c r="E49" s="145"/>
      <c r="F49" s="145"/>
      <c r="G49" s="145"/>
      <c r="H49" s="146">
        <v>18</v>
      </c>
      <c r="I49" s="146"/>
      <c r="J49" s="146"/>
      <c r="K49" s="146">
        <v>227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102</v>
      </c>
      <c r="B50" s="145"/>
      <c r="C50" s="145"/>
      <c r="D50" s="145"/>
      <c r="E50" s="145"/>
      <c r="F50" s="145"/>
      <c r="G50" s="145"/>
      <c r="H50" s="146">
        <v>42</v>
      </c>
      <c r="I50" s="146"/>
      <c r="J50" s="146"/>
      <c r="K50" s="146">
        <v>111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103</v>
      </c>
      <c r="B51" s="148"/>
      <c r="C51" s="148"/>
      <c r="D51" s="148"/>
      <c r="E51" s="148"/>
      <c r="F51" s="148"/>
      <c r="G51" s="148"/>
      <c r="H51" s="149">
        <v>16</v>
      </c>
      <c r="I51" s="149"/>
      <c r="J51" s="149"/>
      <c r="K51" s="149">
        <v>167</v>
      </c>
      <c r="L51" s="149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104</v>
      </c>
      <c r="B52" s="148"/>
      <c r="C52" s="148"/>
      <c r="D52" s="148"/>
      <c r="E52" s="148"/>
      <c r="F52" s="148"/>
      <c r="G52" s="148"/>
      <c r="H52" s="149">
        <v>11</v>
      </c>
      <c r="I52" s="149"/>
      <c r="J52" s="149"/>
      <c r="K52" s="149">
        <v>110</v>
      </c>
      <c r="L52" s="149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7" t="s">
        <v>105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hidden="1" x14ac:dyDescent="0.25">
      <c r="A54" s="144" t="s">
        <v>106</v>
      </c>
      <c r="B54" s="145"/>
      <c r="C54" s="145"/>
      <c r="D54" s="145"/>
      <c r="E54" s="145"/>
      <c r="F54" s="145"/>
      <c r="G54" s="145"/>
      <c r="H54" s="146">
        <v>28</v>
      </c>
      <c r="I54" s="146"/>
      <c r="J54" s="146"/>
      <c r="K54" s="146">
        <v>291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hidden="1" customHeight="1" x14ac:dyDescent="0.25">
      <c r="A55" s="144" t="s">
        <v>107</v>
      </c>
      <c r="B55" s="145"/>
      <c r="C55" s="145"/>
      <c r="D55" s="145"/>
      <c r="E55" s="145"/>
      <c r="F55" s="145"/>
      <c r="G55" s="145"/>
      <c r="H55" s="146">
        <v>56</v>
      </c>
      <c r="I55" s="146"/>
      <c r="J55" s="146"/>
      <c r="K55" s="146">
        <v>288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hidden="1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6">
        <v>3</v>
      </c>
      <c r="I56" s="146"/>
      <c r="J56" s="146"/>
      <c r="K56" s="146">
        <v>36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109</v>
      </c>
      <c r="B57" s="145"/>
      <c r="C57" s="145"/>
      <c r="D57" s="145"/>
      <c r="E57" s="145"/>
      <c r="F57" s="145"/>
      <c r="G57" s="145"/>
      <c r="H57" s="146">
        <v>87</v>
      </c>
      <c r="I57" s="146"/>
      <c r="J57" s="146"/>
      <c r="K57" s="146">
        <v>615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110</v>
      </c>
      <c r="B58" s="145"/>
      <c r="C58" s="145"/>
      <c r="D58" s="145"/>
      <c r="E58" s="145"/>
      <c r="F58" s="145"/>
      <c r="G58" s="145"/>
      <c r="H58" s="146">
        <v>8.35</v>
      </c>
      <c r="I58" s="146"/>
      <c r="J58" s="146"/>
      <c r="K58" s="146">
        <v>28.1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111</v>
      </c>
      <c r="B59" s="148"/>
      <c r="C59" s="148"/>
      <c r="D59" s="148"/>
      <c r="E59" s="148"/>
      <c r="F59" s="148"/>
      <c r="G59" s="148"/>
      <c r="H59" s="149">
        <v>95.35</v>
      </c>
      <c r="I59" s="149"/>
      <c r="J59" s="149"/>
      <c r="K59" s="149">
        <v>643.1</v>
      </c>
      <c r="L59" s="149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89</v>
      </c>
      <c r="I61" s="48"/>
      <c r="J61" s="48"/>
      <c r="K61" s="74">
        <f>IF(ISBLANK(Y31),"",ROUND(Z31/Y31,2)*100)</f>
        <v>74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61</v>
      </c>
      <c r="I62" s="48"/>
      <c r="J62" s="48"/>
      <c r="K62" s="45">
        <f>IF(ISBLANK(Y31),"",ROUND(AA31/Y31,2)*100)</f>
        <v>48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95.35/1000</f>
        <v>9.534999999999999E-2</v>
      </c>
      <c r="H11" s="85"/>
      <c r="I11" s="55" t="s">
        <v>6</v>
      </c>
      <c r="J11" s="86">
        <f>643.1/1000</f>
        <v>0.6431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1.7700000000000001E-3</v>
      </c>
      <c r="H14" s="85"/>
      <c r="I14" s="55" t="s">
        <v>8</v>
      </c>
      <c r="J14" s="86">
        <f>(P14+P15)/1000</f>
        <v>1.7700000000000001E-3</v>
      </c>
      <c r="K14" s="87"/>
      <c r="L14" s="58">
        <v>2460</v>
      </c>
      <c r="M14" s="35" t="s">
        <v>8</v>
      </c>
      <c r="N14" s="57"/>
      <c r="O14" s="26">
        <v>1.77</v>
      </c>
      <c r="P14" s="27">
        <v>1.77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18/1000</f>
        <v>1.7999999999999999E-2</v>
      </c>
      <c r="H15" s="117"/>
      <c r="I15" s="55" t="s">
        <v>6</v>
      </c>
      <c r="J15" s="86">
        <f>227/1000</f>
        <v>0.22700000000000001</v>
      </c>
      <c r="K15" s="87"/>
      <c r="L15" s="59">
        <v>29427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114</v>
      </c>
      <c r="C26" s="134" t="s">
        <v>115</v>
      </c>
      <c r="D26" s="154" t="s">
        <v>116</v>
      </c>
      <c r="E26" s="155">
        <v>1.06</v>
      </c>
      <c r="F26" s="136" t="s">
        <v>117</v>
      </c>
      <c r="G26" s="136">
        <v>10.45</v>
      </c>
      <c r="H26" s="156"/>
      <c r="I26" s="156"/>
      <c r="J26" s="136" t="s">
        <v>118</v>
      </c>
      <c r="K26" s="136">
        <v>125.45</v>
      </c>
      <c r="L26" s="157"/>
      <c r="M26" s="156">
        <f>IF(ISNUMBER(K26/G26),IF(NOT(K26/G26=0),K26/G26, " "), " ")</f>
        <v>12.004784688995217</v>
      </c>
      <c r="N26" s="154"/>
    </row>
    <row r="27" spans="1:23" s="29" customFormat="1" ht="22.8" x14ac:dyDescent="0.25">
      <c r="A27" s="152">
        <v>2</v>
      </c>
      <c r="B27" s="153" t="s">
        <v>119</v>
      </c>
      <c r="C27" s="134" t="s">
        <v>120</v>
      </c>
      <c r="D27" s="154" t="s">
        <v>116</v>
      </c>
      <c r="E27" s="155">
        <v>0.14000000000000001</v>
      </c>
      <c r="F27" s="136" t="s">
        <v>121</v>
      </c>
      <c r="G27" s="136">
        <v>1.51</v>
      </c>
      <c r="H27" s="156"/>
      <c r="I27" s="156"/>
      <c r="J27" s="136" t="s">
        <v>122</v>
      </c>
      <c r="K27" s="136">
        <v>18.12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123</v>
      </c>
      <c r="C28" s="134" t="s">
        <v>124</v>
      </c>
      <c r="D28" s="154" t="s">
        <v>116</v>
      </c>
      <c r="E28" s="155">
        <v>0.56999999999999995</v>
      </c>
      <c r="F28" s="136" t="s">
        <v>125</v>
      </c>
      <c r="G28" s="136">
        <v>6.86</v>
      </c>
      <c r="H28" s="156"/>
      <c r="I28" s="156"/>
      <c r="J28" s="136" t="s">
        <v>126</v>
      </c>
      <c r="K28" s="136">
        <v>82.27</v>
      </c>
      <c r="L28" s="157"/>
      <c r="M28" s="156">
        <f>IF(ISNUMBER(K28/G28),IF(NOT(K28/G28=0),K28/G28, " "), " ")</f>
        <v>11.99271137026239</v>
      </c>
      <c r="N28" s="154"/>
    </row>
    <row r="29" spans="1:23" s="29" customFormat="1" ht="19.350000000000001" customHeight="1" x14ac:dyDescent="0.25">
      <c r="A29" s="128" t="s">
        <v>127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34.200000000000003" x14ac:dyDescent="0.25">
      <c r="A30" s="152">
        <v>4</v>
      </c>
      <c r="B30" s="153" t="s">
        <v>128</v>
      </c>
      <c r="C30" s="134" t="s">
        <v>129</v>
      </c>
      <c r="D30" s="154" t="s">
        <v>130</v>
      </c>
      <c r="E30" s="155">
        <v>4.0000000000000001E-3</v>
      </c>
      <c r="F30" s="136" t="s">
        <v>131</v>
      </c>
      <c r="G30" s="136">
        <v>0.17</v>
      </c>
      <c r="H30" s="156">
        <v>219.37</v>
      </c>
      <c r="I30" s="156">
        <v>0.88</v>
      </c>
      <c r="J30" s="136" t="s">
        <v>132</v>
      </c>
      <c r="K30" s="136">
        <v>0.9</v>
      </c>
      <c r="L30" s="157"/>
      <c r="M30" s="156">
        <f>IF(ISNUMBER(K30/G30),IF(NOT(K30/G30=0),K30/G30, " "), " ")</f>
        <v>5.2941176470588234</v>
      </c>
      <c r="N30" s="154" t="s">
        <v>133</v>
      </c>
    </row>
    <row r="31" spans="1:23" ht="22.8" x14ac:dyDescent="0.25">
      <c r="A31" s="152">
        <v>5</v>
      </c>
      <c r="B31" s="153" t="s">
        <v>134</v>
      </c>
      <c r="C31" s="134" t="s">
        <v>135</v>
      </c>
      <c r="D31" s="154" t="s">
        <v>136</v>
      </c>
      <c r="E31" s="155">
        <v>2</v>
      </c>
      <c r="F31" s="136" t="s">
        <v>137</v>
      </c>
      <c r="G31" s="136">
        <v>37.200000000000003</v>
      </c>
      <c r="H31" s="156">
        <v>43.44</v>
      </c>
      <c r="I31" s="156">
        <v>86.88</v>
      </c>
      <c r="J31" s="136" t="s">
        <v>138</v>
      </c>
      <c r="K31" s="136">
        <v>88.94</v>
      </c>
      <c r="L31" s="157"/>
      <c r="M31" s="156">
        <f>IF(ISNUMBER(K31/G31),IF(NOT(K31/G31=0),K31/G31, " "), " ")</f>
        <v>2.3908602150537632</v>
      </c>
      <c r="N31" s="154" t="s">
        <v>139</v>
      </c>
    </row>
    <row r="32" spans="1:23" ht="34.200000000000003" x14ac:dyDescent="0.25">
      <c r="A32" s="152">
        <v>6</v>
      </c>
      <c r="B32" s="153" t="s">
        <v>140</v>
      </c>
      <c r="C32" s="134" t="s">
        <v>141</v>
      </c>
      <c r="D32" s="154" t="s">
        <v>142</v>
      </c>
      <c r="E32" s="155">
        <v>1E-4</v>
      </c>
      <c r="F32" s="136" t="s">
        <v>143</v>
      </c>
      <c r="G32" s="136">
        <v>7.0000000000000007E-2</v>
      </c>
      <c r="H32" s="156">
        <v>2213</v>
      </c>
      <c r="I32" s="156">
        <v>0.22</v>
      </c>
      <c r="J32" s="136" t="s">
        <v>144</v>
      </c>
      <c r="K32" s="136">
        <v>0.27</v>
      </c>
      <c r="L32" s="157"/>
      <c r="M32" s="156">
        <f>IF(ISNUMBER(K32/G32),IF(NOT(K32/G32=0),K32/G32, " "), " ")</f>
        <v>3.8571428571428572</v>
      </c>
      <c r="N32" s="154" t="s">
        <v>145</v>
      </c>
    </row>
    <row r="33" spans="1:14" ht="34.200000000000003" x14ac:dyDescent="0.25">
      <c r="A33" s="152">
        <v>7</v>
      </c>
      <c r="B33" s="153" t="s">
        <v>146</v>
      </c>
      <c r="C33" s="134" t="s">
        <v>147</v>
      </c>
      <c r="D33" s="154" t="s">
        <v>148</v>
      </c>
      <c r="E33" s="155">
        <v>1.8E-3</v>
      </c>
      <c r="F33" s="136" t="s">
        <v>149</v>
      </c>
      <c r="G33" s="136">
        <v>3.14</v>
      </c>
      <c r="H33" s="156">
        <v>9750.01</v>
      </c>
      <c r="I33" s="156">
        <v>17.55</v>
      </c>
      <c r="J33" s="136" t="s">
        <v>150</v>
      </c>
      <c r="K33" s="136">
        <v>18.829999999999998</v>
      </c>
      <c r="L33" s="157"/>
      <c r="M33" s="156">
        <f>IF(ISNUMBER(K33/G33),IF(NOT(K33/G33=0),K33/G33, " "), " ")</f>
        <v>5.9968152866242033</v>
      </c>
      <c r="N33" s="154" t="s">
        <v>151</v>
      </c>
    </row>
    <row r="34" spans="1:14" ht="34.200000000000003" x14ac:dyDescent="0.25">
      <c r="A34" s="158">
        <v>8</v>
      </c>
      <c r="B34" s="159" t="s">
        <v>152</v>
      </c>
      <c r="C34" s="140" t="s">
        <v>153</v>
      </c>
      <c r="D34" s="160" t="s">
        <v>142</v>
      </c>
      <c r="E34" s="161">
        <v>1.2999999999999999E-3</v>
      </c>
      <c r="F34" s="142" t="s">
        <v>154</v>
      </c>
      <c r="G34" s="142">
        <v>0.15</v>
      </c>
      <c r="H34" s="162">
        <v>161</v>
      </c>
      <c r="I34" s="162">
        <v>0.21</v>
      </c>
      <c r="J34" s="142" t="s">
        <v>155</v>
      </c>
      <c r="K34" s="142">
        <v>0.5</v>
      </c>
      <c r="L34" s="163"/>
      <c r="M34" s="162">
        <f>IF(ISNUMBER(K34/G34),IF(NOT(K34/G34=0),K34/G34, " "), " ")</f>
        <v>3.3333333333333335</v>
      </c>
      <c r="N34" s="160" t="s">
        <v>156</v>
      </c>
    </row>
    <row r="35" spans="1:14" x14ac:dyDescent="0.25">
      <c r="A35" s="144" t="s">
        <v>97</v>
      </c>
      <c r="B35" s="145"/>
      <c r="C35" s="145"/>
      <c r="D35" s="145"/>
      <c r="E35" s="145"/>
      <c r="F35" s="145"/>
      <c r="G35" s="164">
        <v>60</v>
      </c>
      <c r="H35" s="165"/>
      <c r="I35" s="165"/>
      <c r="J35" s="165"/>
      <c r="K35" s="164">
        <v>338</v>
      </c>
      <c r="L35" s="166"/>
      <c r="M35" s="164">
        <f ca="1">IF(ISNUMBER(INDIRECT("K" &amp; ROW())/INDIRECT("G" &amp; ROW())),INDIRECT("K" &amp; ROW())/INDIRECT("G" &amp; ROW()), " ")</f>
        <v>5.6333333333333337</v>
      </c>
      <c r="N35" s="146" t="s">
        <v>157</v>
      </c>
    </row>
    <row r="36" spans="1:14" x14ac:dyDescent="0.25">
      <c r="A36" s="144" t="s">
        <v>100</v>
      </c>
      <c r="B36" s="145"/>
      <c r="C36" s="145"/>
      <c r="D36" s="145"/>
      <c r="E36" s="145"/>
      <c r="F36" s="145"/>
      <c r="G36" s="164"/>
      <c r="H36" s="165"/>
      <c r="I36" s="165"/>
      <c r="J36" s="165"/>
      <c r="K36" s="164"/>
      <c r="L36" s="166"/>
      <c r="M36" s="164" t="str">
        <f ca="1">IF(ISNUMBER(INDIRECT("K" &amp; ROW())/INDIRECT("G" &amp; ROW())),INDIRECT("K" &amp; ROW())/INDIRECT("G" &amp; ROW()), " ")</f>
        <v xml:space="preserve"> </v>
      </c>
      <c r="N36" s="146" t="s">
        <v>157</v>
      </c>
    </row>
    <row r="37" spans="1:14" x14ac:dyDescent="0.25">
      <c r="A37" s="144" t="s">
        <v>101</v>
      </c>
      <c r="B37" s="145"/>
      <c r="C37" s="145"/>
      <c r="D37" s="145"/>
      <c r="E37" s="145"/>
      <c r="F37" s="145"/>
      <c r="G37" s="164">
        <v>18</v>
      </c>
      <c r="H37" s="165"/>
      <c r="I37" s="165"/>
      <c r="J37" s="165"/>
      <c r="K37" s="164">
        <v>227</v>
      </c>
      <c r="L37" s="166"/>
      <c r="M37" s="164">
        <f ca="1">IF(ISNUMBER(INDIRECT("K" &amp; ROW())/INDIRECT("G" &amp; ROW())),INDIRECT("K" &amp; ROW())/INDIRECT("G" &amp; ROW()), " ")</f>
        <v>12.611111111111111</v>
      </c>
      <c r="N37" s="146" t="s">
        <v>157</v>
      </c>
    </row>
    <row r="38" spans="1:14" x14ac:dyDescent="0.25">
      <c r="A38" s="144" t="s">
        <v>102</v>
      </c>
      <c r="B38" s="145"/>
      <c r="C38" s="145"/>
      <c r="D38" s="145"/>
      <c r="E38" s="145"/>
      <c r="F38" s="145"/>
      <c r="G38" s="164">
        <v>42</v>
      </c>
      <c r="H38" s="165"/>
      <c r="I38" s="165"/>
      <c r="J38" s="165"/>
      <c r="K38" s="164">
        <v>111</v>
      </c>
      <c r="L38" s="166"/>
      <c r="M38" s="164">
        <f ca="1">IF(ISNUMBER(INDIRECT("K" &amp; ROW())/INDIRECT("G" &amp; ROW())),INDIRECT("K" &amp; ROW())/INDIRECT("G" &amp; ROW()), " ")</f>
        <v>2.6428571428571428</v>
      </c>
      <c r="N38" s="146" t="s">
        <v>157</v>
      </c>
    </row>
    <row r="39" spans="1:14" x14ac:dyDescent="0.25">
      <c r="A39" s="147" t="s">
        <v>103</v>
      </c>
      <c r="B39" s="148"/>
      <c r="C39" s="148"/>
      <c r="D39" s="148"/>
      <c r="E39" s="148"/>
      <c r="F39" s="148"/>
      <c r="G39" s="167">
        <v>16</v>
      </c>
      <c r="H39" s="168"/>
      <c r="I39" s="168"/>
      <c r="J39" s="168"/>
      <c r="K39" s="167">
        <v>167</v>
      </c>
      <c r="L39" s="169"/>
      <c r="M39" s="167">
        <f ca="1">IF(ISNUMBER(INDIRECT("K" &amp; ROW())/INDIRECT("G" &amp; ROW())),INDIRECT("K" &amp; ROW())/INDIRECT("G" &amp; ROW()), " ")</f>
        <v>10.4375</v>
      </c>
      <c r="N39" s="149" t="s">
        <v>157</v>
      </c>
    </row>
    <row r="40" spans="1:14" x14ac:dyDescent="0.25">
      <c r="A40" s="147" t="s">
        <v>104</v>
      </c>
      <c r="B40" s="148"/>
      <c r="C40" s="148"/>
      <c r="D40" s="148"/>
      <c r="E40" s="148"/>
      <c r="F40" s="148"/>
      <c r="G40" s="167">
        <v>11</v>
      </c>
      <c r="H40" s="168"/>
      <c r="I40" s="168"/>
      <c r="J40" s="168"/>
      <c r="K40" s="167">
        <v>110</v>
      </c>
      <c r="L40" s="169"/>
      <c r="M40" s="167">
        <f ca="1">IF(ISNUMBER(INDIRECT("K" &amp; ROW())/INDIRECT("G" &amp; ROW())),INDIRECT("K" &amp; ROW())/INDIRECT("G" &amp; ROW()), " ")</f>
        <v>10</v>
      </c>
      <c r="N40" s="149" t="s">
        <v>157</v>
      </c>
    </row>
    <row r="41" spans="1:14" x14ac:dyDescent="0.25">
      <c r="A41" s="147" t="s">
        <v>105</v>
      </c>
      <c r="B41" s="148"/>
      <c r="C41" s="148"/>
      <c r="D41" s="148"/>
      <c r="E41" s="148"/>
      <c r="F41" s="148"/>
      <c r="G41" s="167"/>
      <c r="H41" s="168"/>
      <c r="I41" s="168"/>
      <c r="J41" s="168"/>
      <c r="K41" s="167"/>
      <c r="L41" s="169"/>
      <c r="M41" s="167" t="str">
        <f ca="1">IF(ISNUMBER(INDIRECT("K" &amp; ROW())/INDIRECT("G" &amp; ROW())),INDIRECT("K" &amp; ROW())/INDIRECT("G" &amp; ROW()), " ")</f>
        <v xml:space="preserve"> </v>
      </c>
      <c r="N41" s="149" t="s">
        <v>157</v>
      </c>
    </row>
    <row r="42" spans="1:14" x14ac:dyDescent="0.25">
      <c r="A42" s="144" t="s">
        <v>106</v>
      </c>
      <c r="B42" s="145"/>
      <c r="C42" s="145"/>
      <c r="D42" s="145"/>
      <c r="E42" s="145"/>
      <c r="F42" s="145"/>
      <c r="G42" s="164">
        <v>28</v>
      </c>
      <c r="H42" s="165"/>
      <c r="I42" s="165"/>
      <c r="J42" s="165"/>
      <c r="K42" s="164">
        <v>291</v>
      </c>
      <c r="L42" s="166"/>
      <c r="M42" s="164">
        <f ca="1">IF(ISNUMBER(INDIRECT("K" &amp; ROW())/INDIRECT("G" &amp; ROW())),INDIRECT("K" &amp; ROW())/INDIRECT("G" &amp; ROW()), " ")</f>
        <v>10.392857142857142</v>
      </c>
      <c r="N42" s="146" t="s">
        <v>157</v>
      </c>
    </row>
    <row r="43" spans="1:14" ht="30" customHeight="1" x14ac:dyDescent="0.25">
      <c r="A43" s="144" t="s">
        <v>107</v>
      </c>
      <c r="B43" s="145"/>
      <c r="C43" s="145"/>
      <c r="D43" s="145"/>
      <c r="E43" s="145"/>
      <c r="F43" s="145"/>
      <c r="G43" s="164">
        <v>56</v>
      </c>
      <c r="H43" s="165"/>
      <c r="I43" s="165"/>
      <c r="J43" s="165"/>
      <c r="K43" s="164">
        <v>288</v>
      </c>
      <c r="L43" s="166"/>
      <c r="M43" s="164">
        <f ca="1">IF(ISNUMBER(INDIRECT("K" &amp; ROW())/INDIRECT("G" &amp; ROW())),INDIRECT("K" &amp; ROW())/INDIRECT("G" &amp; ROW()), " ")</f>
        <v>5.1428571428571432</v>
      </c>
      <c r="N43" s="146" t="s">
        <v>157</v>
      </c>
    </row>
    <row r="44" spans="1:14" ht="30" customHeight="1" x14ac:dyDescent="0.25">
      <c r="A44" s="144" t="s">
        <v>108</v>
      </c>
      <c r="B44" s="145"/>
      <c r="C44" s="145"/>
      <c r="D44" s="145"/>
      <c r="E44" s="145"/>
      <c r="F44" s="145"/>
      <c r="G44" s="164">
        <v>3</v>
      </c>
      <c r="H44" s="165"/>
      <c r="I44" s="165"/>
      <c r="J44" s="165"/>
      <c r="K44" s="164">
        <v>36</v>
      </c>
      <c r="L44" s="166"/>
      <c r="M44" s="164">
        <f ca="1">IF(ISNUMBER(INDIRECT("K" &amp; ROW())/INDIRECT("G" &amp; ROW())),INDIRECT("K" &amp; ROW())/INDIRECT("G" &amp; ROW()), " ")</f>
        <v>12</v>
      </c>
      <c r="N44" s="146" t="s">
        <v>157</v>
      </c>
    </row>
    <row r="45" spans="1:14" x14ac:dyDescent="0.25">
      <c r="A45" s="144" t="s">
        <v>109</v>
      </c>
      <c r="B45" s="145"/>
      <c r="C45" s="145"/>
      <c r="D45" s="145"/>
      <c r="E45" s="145"/>
      <c r="F45" s="145"/>
      <c r="G45" s="164">
        <v>87</v>
      </c>
      <c r="H45" s="165"/>
      <c r="I45" s="165"/>
      <c r="J45" s="165"/>
      <c r="K45" s="164">
        <v>615</v>
      </c>
      <c r="L45" s="166"/>
      <c r="M45" s="164">
        <f ca="1">IF(ISNUMBER(INDIRECT("K" &amp; ROW())/INDIRECT("G" &amp; ROW())),INDIRECT("K" &amp; ROW())/INDIRECT("G" &amp; ROW()), " ")</f>
        <v>7.068965517241379</v>
      </c>
      <c r="N45" s="146" t="s">
        <v>157</v>
      </c>
    </row>
    <row r="46" spans="1:14" ht="30" customHeight="1" x14ac:dyDescent="0.25">
      <c r="A46" s="144" t="s">
        <v>110</v>
      </c>
      <c r="B46" s="145"/>
      <c r="C46" s="145"/>
      <c r="D46" s="145"/>
      <c r="E46" s="145"/>
      <c r="F46" s="145"/>
      <c r="G46" s="164">
        <v>8.35</v>
      </c>
      <c r="H46" s="165"/>
      <c r="I46" s="165"/>
      <c r="J46" s="165"/>
      <c r="K46" s="164">
        <v>28.1</v>
      </c>
      <c r="L46" s="166"/>
      <c r="M46" s="164">
        <f ca="1">IF(ISNUMBER(INDIRECT("K" &amp; ROW())/INDIRECT("G" &amp; ROW())),INDIRECT("K" &amp; ROW())/INDIRECT("G" &amp; ROW()), " ")</f>
        <v>3.3652694610778444</v>
      </c>
      <c r="N46" s="146" t="s">
        <v>157</v>
      </c>
    </row>
    <row r="47" spans="1:14" x14ac:dyDescent="0.25">
      <c r="A47" s="147" t="s">
        <v>111</v>
      </c>
      <c r="B47" s="148"/>
      <c r="C47" s="148"/>
      <c r="D47" s="148"/>
      <c r="E47" s="148"/>
      <c r="F47" s="148"/>
      <c r="G47" s="167">
        <v>95.35</v>
      </c>
      <c r="H47" s="168"/>
      <c r="I47" s="168"/>
      <c r="J47" s="168"/>
      <c r="K47" s="167">
        <v>643.1</v>
      </c>
      <c r="L47" s="169"/>
      <c r="M47" s="167">
        <f ca="1">IF(ISNUMBER(INDIRECT("K" &amp; ROW())/INDIRECT("G" &amp; ROW())),INDIRECT("K" &amp; ROW())/INDIRECT("G" &amp; ROW()), " ")</f>
        <v>6.7446250655479814</v>
      </c>
      <c r="N47" s="149" t="s">
        <v>157</v>
      </c>
    </row>
    <row r="48" spans="1:14" x14ac:dyDescent="0.25">
      <c r="A48" s="48"/>
      <c r="G48" s="67"/>
      <c r="H48" s="68"/>
      <c r="I48" s="68"/>
      <c r="J48" s="68"/>
      <c r="K48" s="67"/>
      <c r="L48" s="69"/>
      <c r="M48" s="67"/>
      <c r="N48" s="48"/>
    </row>
    <row r="49" spans="1:14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71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3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</sheetData>
  <mergeCells count="43">
    <mergeCell ref="A44:F44"/>
    <mergeCell ref="A45:F45"/>
    <mergeCell ref="A46:F46"/>
    <mergeCell ref="A47:F47"/>
    <mergeCell ref="A38:F38"/>
    <mergeCell ref="A39:F39"/>
    <mergeCell ref="A40:F40"/>
    <mergeCell ref="A41:F41"/>
    <mergeCell ref="A42:F42"/>
    <mergeCell ref="A43:F43"/>
    <mergeCell ref="A24:N24"/>
    <mergeCell ref="A25:N25"/>
    <mergeCell ref="A29:N29"/>
    <mergeCell ref="A35:F35"/>
    <mergeCell ref="A36:F36"/>
    <mergeCell ref="A37:F3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2016-03-16T10:23:15Z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