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0" i="8"/>
  <c r="K79" i="8"/>
  <c r="H80" i="8"/>
  <c r="H79" i="8"/>
  <c r="J14" i="16"/>
  <c r="G14" i="16"/>
  <c r="K30" i="8"/>
  <c r="H30" i="8"/>
  <c r="A18" i="16"/>
  <c r="B34" i="8"/>
  <c r="M67" i="16"/>
  <c r="M71" i="16"/>
  <c r="M75" i="16"/>
  <c r="M79" i="16"/>
  <c r="M83" i="16"/>
  <c r="M73" i="16"/>
  <c r="M81" i="16"/>
  <c r="M74" i="16"/>
  <c r="M82" i="16"/>
  <c r="M68" i="16"/>
  <c r="M72" i="16"/>
  <c r="M76" i="16"/>
  <c r="M80" i="16"/>
  <c r="M69" i="16"/>
  <c r="M77" i="16"/>
  <c r="M70" i="16"/>
  <c r="M7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<sst xmlns="http://schemas.openxmlformats.org/spreadsheetml/2006/main" count="508" uniqueCount="377">
  <si>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</si>
  <si>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</si>
  <si>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</si>
  <si>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</si>
  <si>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</si>
  <si>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</si>
  <si>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</si>
  <si>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</si>
  <si>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</si>
  <si>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</si>
  <si>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</si>
  <si>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</si>
  <si>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</si>
  <si>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</si>
  <si>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</si>
  <si>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</si>
  <si>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</si>
  <si>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</si>
  <si>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</si>
  <si>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</si>
  <si>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</si>
  <si>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</si>
  <si>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</si>
  <si>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</si>
  <si>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</si>
  <si>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</si>
  <si>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</si>
  <si>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</si>
  <si>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</si>
  <si>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</si>
  <si>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</si>
  <si>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</si>
  <si>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</si>
  <si>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</si>
  <si>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</si>
  <si>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</si>
  <si>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</si>
  <si>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</si>
  <si>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</si>
  <si>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</si>
  <si>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</si>
  <si>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</si>
  <si>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</si>
  <si>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</si>
  <si>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</si>
  <si>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</si>
  <si>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</si>
  <si>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</si>
  <si>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</si>
  <si>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</si>
  <si>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</si>
  <si>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</si>
  <si>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</si>
  <si>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</si>
  <si>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</si>
  <si>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</si>
  <si>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</si>
  <si>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</si>
  <si>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</si>
  <si>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</si>
  <si>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</si>
  <si>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</si>
  <si>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</si>
  <si>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</si>
  <si>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</si>
  <si>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</si>
  <si>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</si>
  <si>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</si>
  <si>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</si>
  <si>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</si>
  <si>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Октябрьская 3</t>
  </si>
  <si>
    <t>Сдал:  _________________ //</t>
  </si>
  <si>
    <t>Принял:  _________________ //</t>
  </si>
  <si>
    <t>Раздел 4. ИЮНЬ</t>
  </si>
  <si>
    <t>Остекление 1 под.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</si>
  <si>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</si>
  <si>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0,0095
65
40</t>
  </si>
  <si>
    <t>2116,11
_____
4194,75</t>
  </si>
  <si>
    <t>34,23
_____
3,51</t>
  </si>
  <si>
    <t>60
15
10</t>
  </si>
  <si>
    <t>20
_____
40</t>
  </si>
  <si>
    <t>401
157
96</t>
  </si>
  <si>
    <t>241
_____
158</t>
  </si>
  <si>
    <t>Р</t>
  </si>
  <si>
    <t>Раздел 5. ИЮЛЬ</t>
  </si>
  <si>
    <t>ремонт под. 1,2,3</t>
  </si>
  <si>
    <t>ТЕРр62-7-6
Улучшенная масляная окраска ранее окрашенных стен: за два раза с расчисткой старой краски более 35%
100 м2 окрашиваемой поверхности
НР 68%=80%*0.85 от ФОТ
СП 40%=50%*0.8 от ФОТ</t>
  </si>
  <si>
    <t>0,15
68
40</t>
  </si>
  <si>
    <t>826,53
_____
984,64</t>
  </si>
  <si>
    <t>9,57
_____
1,4</t>
  </si>
  <si>
    <t>273
99
62</t>
  </si>
  <si>
    <t>124
_____
148</t>
  </si>
  <si>
    <t>2014
1014
596</t>
  </si>
  <si>
    <t>1488
_____
518</t>
  </si>
  <si>
    <t>8
_____
3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</si>
  <si>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</si>
  <si>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0,634
68
40</t>
  </si>
  <si>
    <t>147,72
_____
26,66</t>
  </si>
  <si>
    <t>6,47
_____
1,4</t>
  </si>
  <si>
    <t>115
76
48</t>
  </si>
  <si>
    <t>94
_____
17</t>
  </si>
  <si>
    <t>4
_____
1</t>
  </si>
  <si>
    <t>1252
772
454</t>
  </si>
  <si>
    <t>1125
_____
106</t>
  </si>
  <si>
    <t>21
_____
11</t>
  </si>
  <si>
    <t>ТЕРр61-2-7
Ремонт штукатурки внутренних стен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</si>
  <si>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0,546
67
40</t>
  </si>
  <si>
    <t>2557,52
_____
1413,49</t>
  </si>
  <si>
    <t>22,6
_____
9,39</t>
  </si>
  <si>
    <t>2181
1107
701</t>
  </si>
  <si>
    <t>1396
_____
773</t>
  </si>
  <si>
    <t>12
_____
5</t>
  </si>
  <si>
    <t>19993
11269
6728</t>
  </si>
  <si>
    <t>16758
_____
3175</t>
  </si>
  <si>
    <t>60
_____
62</t>
  </si>
  <si>
    <t>ТЕРр61-4-7
Ремонт штукатурки потолков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</si>
  <si>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0,054
67
40</t>
  </si>
  <si>
    <t>3291,66
_____
1484,11</t>
  </si>
  <si>
    <t>24,29
_____
10,09</t>
  </si>
  <si>
    <t>259
141
90</t>
  </si>
  <si>
    <t>178
_____
80</t>
  </si>
  <si>
    <t>1
_____
1</t>
  </si>
  <si>
    <t>2470
1434
856</t>
  </si>
  <si>
    <t>2134
_____
330</t>
  </si>
  <si>
    <t>6
_____
7</t>
  </si>
  <si>
    <t>ТЕРр62-35-1
Окраска масляными составами ранее окрашенных металлических решеток и оград: без рельефа за 1 раз
100 м2 окрашиваемой поверхности
НР 68%=80%*0.85 от ФОТ
СП 40%=50%*0.8 от ФОТ</t>
  </si>
  <si>
    <t>0,08
68
40</t>
  </si>
  <si>
    <t>685,23
_____
255,64</t>
  </si>
  <si>
    <t>75
44
28</t>
  </si>
  <si>
    <t>55
_____
20</t>
  </si>
  <si>
    <t>721
447
263</t>
  </si>
  <si>
    <t>658
_____
63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</si>
  <si>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68%=80%*0.85 от ФОТ
СП 40%=50%*0.8 от ФОТ</t>
  </si>
  <si>
    <t>0,0195
68
40</t>
  </si>
  <si>
    <t>1536,44
_____
975,32</t>
  </si>
  <si>
    <t>49
24
15</t>
  </si>
  <si>
    <t>30
_____
19</t>
  </si>
  <si>
    <t>422
245
144</t>
  </si>
  <si>
    <t>360
_____
61</t>
  </si>
  <si>
    <t>ремонт ступеней</t>
  </si>
  <si>
    <t>ТЕРр57-5-1
Ремонт дощатых покрытий, сплачивание со вставкой реек
100 м2
НР 68%=80%*0.85 от ФОТ
СП 54%=68%*0.8 от ФОТ</t>
  </si>
  <si>
    <t>0,06
68
54</t>
  </si>
  <si>
    <t>485,1
_____
254,19</t>
  </si>
  <si>
    <t>13,97
_____
2,8</t>
  </si>
  <si>
    <t>45
23
20</t>
  </si>
  <si>
    <t>29
_____
15</t>
  </si>
  <si>
    <t>444
239
190</t>
  </si>
  <si>
    <t>350
_____
90</t>
  </si>
  <si>
    <t>4
_____
2</t>
  </si>
  <si>
    <t>Ремонт навесов</t>
  </si>
  <si>
    <t>ТЕРр56-12-1
Смена дверных приборов: петли
100 шт. приборов
НР 70%=82%*0.85 от ФОТ
СП 50%=62%*0.8 от ФОТ</t>
  </si>
  <si>
    <t>0,02
70
50</t>
  </si>
  <si>
    <t>1073,69
_____
710,64</t>
  </si>
  <si>
    <t>36
17
13</t>
  </si>
  <si>
    <t>21
_____
15</t>
  </si>
  <si>
    <t>317
181
129</t>
  </si>
  <si>
    <t>258
_____
59</t>
  </si>
  <si>
    <t>ремонт цоколя</t>
  </si>
  <si>
    <t>ТЕРр61-10-3
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
100 м2 отремонтированной поверхности
НР 67%=79%*0.85 от ФОТ
СП 40%=50%*0.8 от ФОТ</t>
  </si>
  <si>
    <t>0,017
67
40</t>
  </si>
  <si>
    <t>2080,16
_____
1413,49</t>
  </si>
  <si>
    <t>59
28
18</t>
  </si>
  <si>
    <t>35
_____
24</t>
  </si>
  <si>
    <t>524
285
170</t>
  </si>
  <si>
    <t>425
_____
99</t>
  </si>
  <si>
    <t>Раздел 8. НОЯБРЬ</t>
  </si>
  <si>
    <t>кв.12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</si>
  <si>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</si>
  <si>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</si>
  <si>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</si>
  <si>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</si>
  <si>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</si>
  <si>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63
11
5</t>
  </si>
  <si>
    <t>10
_____
52</t>
  </si>
  <si>
    <t>ТСЦ-101-2137
Резина техническая листовая прессованная
кг</t>
  </si>
  <si>
    <t>0,1
111
51</t>
  </si>
  <si>
    <t xml:space="preserve">
_____
26,3</t>
  </si>
  <si>
    <t xml:space="preserve">
_____
3</t>
  </si>
  <si>
    <t xml:space="preserve">
_____
12</t>
  </si>
  <si>
    <t>М</t>
  </si>
  <si>
    <t>Итого прямые затраты по акту</t>
  </si>
  <si>
    <t>1983
_____
1169</t>
  </si>
  <si>
    <t>19
_____
7</t>
  </si>
  <si>
    <t>23807
_____
4723</t>
  </si>
  <si>
    <t>103
_____
85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</si>
  <si>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</si>
  <si>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</si>
  <si>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</si>
  <si>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</si>
  <si>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</si>
  <si>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</si>
  <si>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</si>
  <si>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Стекольные, обойные и облицовочные работы (ремонтно-строительные)</t>
  </si>
  <si>
    <t xml:space="preserve">    Малярные работы (ремонтно-строительные)</t>
  </si>
  <si>
    <t xml:space="preserve">    Штукатурные работы (ремонтно-строительные)</t>
  </si>
  <si>
    <t xml:space="preserve">    Полы (ремонтно-строительные)</t>
  </si>
  <si>
    <t xml:space="preserve">    Проемы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</si>
  <si>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</si>
  <si>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</si>
  <si>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</si>
  <si>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</si>
  <si>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</si>
  <si>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</si>
  <si>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</si>
  <si>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</si>
  <si>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</si>
  <si>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</si>
  <si>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</si>
  <si>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</si>
  <si>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</si>
  <si>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</si>
  <si>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</si>
  <si>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</si>
  <si>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</si>
  <si>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</si>
  <si>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</si>
  <si>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</si>
  <si>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</si>
  <si>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</si>
  <si>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</si>
  <si>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</si>
  <si>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</si>
  <si>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</si>
  <si>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</si>
  <si>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</si>
  <si>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</si>
  <si>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</si>
  <si>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</si>
  <si>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</si>
  <si>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</si>
  <si>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</si>
  <si>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</si>
  <si>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</si>
  <si>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</si>
  <si>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</si>
  <si>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</si>
  <si>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</si>
  <si>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</si>
  <si>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</si>
  <si>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</si>
  <si>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</si>
  <si>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</si>
  <si>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</si>
  <si>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</si>
  <si>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</si>
  <si>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</si>
  <si>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</si>
  <si>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</si>
  <si>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</si>
  <si>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</si>
  <si>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Сболчиватели пневматические</t>
  </si>
  <si>
    <t xml:space="preserve">2,38
</t>
  </si>
  <si>
    <t xml:space="preserve">9,02
</t>
  </si>
  <si>
    <t>ЧелСЦена,ноябрь 2015 г., ч.2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</si>
  <si>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</si>
  <si>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</si>
  <si>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</si>
  <si>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</si>
  <si>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</si>
  <si>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</si>
  <si>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</si>
  <si>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</si>
  <si>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</si>
  <si>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</si>
  <si>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101-0404</t>
  </si>
  <si>
    <t>Краска для наружных работ: черная, марок МА-015, ПФ-014</t>
  </si>
  <si>
    <t xml:space="preserve">13850
</t>
  </si>
  <si>
    <t xml:space="preserve">38529,12
</t>
  </si>
  <si>
    <t>Среднее (14.01.039,14.01.0392)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</si>
  <si>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</si>
  <si>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</si>
  <si>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</si>
  <si>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42646,72
</t>
  </si>
  <si>
    <t>МТРиЭ ЧО, Пост.от 05.11.2015 г. №52/1, п.111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</si>
  <si>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</si>
  <si>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</si>
  <si>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</si>
  <si>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>101-0488</t>
  </si>
  <si>
    <t>Купорос медный марки: А</t>
  </si>
  <si>
    <t xml:space="preserve">10700
</t>
  </si>
  <si>
    <t xml:space="preserve">128488,43
</t>
  </si>
  <si>
    <t>26.02.075</t>
  </si>
  <si>
    <t>101-0628</t>
  </si>
  <si>
    <t>Олифа комбинированная, марки: К-3</t>
  </si>
  <si>
    <t xml:space="preserve">30040
</t>
  </si>
  <si>
    <t xml:space="preserve">105777,06
</t>
  </si>
  <si>
    <t>МТРиЭ ЧО, Пост.от 05.11.2015 г. №52/1, п.376</t>
  </si>
  <si>
    <t>101-0956</t>
  </si>
  <si>
    <t>Петля накладная</t>
  </si>
  <si>
    <t xml:space="preserve">шт.
</t>
  </si>
  <si>
    <t xml:space="preserve">5,26
</t>
  </si>
  <si>
    <t xml:space="preserve">19,3
</t>
  </si>
  <si>
    <t>Среднее (08.06.030, 08.06.040, 08.06.050)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</si>
  <si>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</si>
  <si>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</si>
  <si>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</si>
  <si>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</si>
  <si>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</si>
  <si>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</si>
  <si>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</si>
  <si>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</si>
  <si>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</si>
  <si>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</si>
  <si>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</si>
  <si>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101-1596</t>
  </si>
  <si>
    <t>Шкурка шлифовальная двухслойная с зернистостью 40-25</t>
  </si>
  <si>
    <t xml:space="preserve">38,7
</t>
  </si>
  <si>
    <t xml:space="preserve">128,65
</t>
  </si>
  <si>
    <t>Среднее (34.08.0544, 34.08.0543)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</si>
  <si>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</si>
  <si>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</si>
  <si>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</si>
  <si>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</si>
  <si>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</si>
  <si>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</si>
  <si>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</si>
  <si>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кг
</t>
  </si>
  <si>
    <t xml:space="preserve">7,02
</t>
  </si>
  <si>
    <t xml:space="preserve">39,18
</t>
  </si>
  <si>
    <t>26.10.030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</si>
  <si>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</si>
  <si>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</si>
  <si>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</si>
  <si>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</si>
  <si>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</si>
  <si>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101-1815</t>
  </si>
  <si>
    <t>Краски сухие для внутренних работ</t>
  </si>
  <si>
    <t xml:space="preserve">7970
</t>
  </si>
  <si>
    <t xml:space="preserve">13893,52
</t>
  </si>
  <si>
    <t>Среднее (14.01.208, 14.01.2082, 14.01.2083, 14.01.2084, 14.01.069)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</si>
  <si>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</si>
  <si>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</si>
  <si>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</si>
  <si>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</si>
  <si>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</si>
  <si>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203-0259</t>
  </si>
  <si>
    <t>Штапик (раскладка) размером: 10х16 мм</t>
  </si>
  <si>
    <t xml:space="preserve">м
</t>
  </si>
  <si>
    <t xml:space="preserve">2
</t>
  </si>
  <si>
    <t xml:space="preserve">4,42
</t>
  </si>
  <si>
    <t>09.03.120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</si>
  <si>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</si>
  <si>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</si>
  <si>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м3
</t>
  </si>
  <si>
    <t xml:space="preserve">2450
</t>
  </si>
  <si>
    <t xml:space="preserve">14565,66
</t>
  </si>
  <si>
    <t>МТРиЭ ЧО, Пост.от 05.11.2015 г. №52/1, п.241</t>
  </si>
  <si>
    <t>402-0083</t>
  </si>
  <si>
    <t>Раствор готовый отделочный тяжелый: цементно-известковый 1:1:6</t>
  </si>
  <si>
    <t xml:space="preserve">642
</t>
  </si>
  <si>
    <t xml:space="preserve">2639,93
</t>
  </si>
  <si>
    <t>МТРиЭ ЧО, Пост.от 05.11.2015 г. №52/1, п.081</t>
  </si>
  <si>
    <t>405-0253</t>
  </si>
  <si>
    <t>Известь строительная: негашеная комовая, сорт I</t>
  </si>
  <si>
    <t xml:space="preserve">722,97
</t>
  </si>
  <si>
    <t xml:space="preserve">4289,73
</t>
  </si>
  <si>
    <t>МТРиЭ ЧО, Пост.от 05.11.2015 г. №52/1, п.372</t>
  </si>
  <si>
    <t>409-0639</t>
  </si>
  <si>
    <t>Пемза шлаковая (щебень пористый из металлургического шлака), марка 600, фракция 5-10 мм</t>
  </si>
  <si>
    <t xml:space="preserve">101
</t>
  </si>
  <si>
    <t xml:space="preserve">380,49
</t>
  </si>
  <si>
    <t>Среднее (07.01.060, 07.01.1116, 07.01.020,07.01.081.1)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</si>
  <si>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</si>
  <si>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</si>
  <si>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</si>
  <si>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</si>
  <si>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</si>
  <si>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</si>
  <si>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</si>
  <si>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</si>
  <si>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</si>
  <si>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Среднее (11.06.409,11.06.413,11.06.412,11.06.410,11.06.420)</t>
  </si>
  <si>
    <t xml:space="preserve">          Неучтенные ресурсы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</si>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</sst>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8"/>
  <sheetViews>
    <sheetView showGridLines="0" tabSelected="1" topLeftCell="A67" workbookViewId="0">
      <selection activeCell="A69" sqref="A69:IV7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178.34</v>
      </c>
      <c r="X14" s="27">
        <v>178.34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0.5</v>
      </c>
      <c r="X15" s="27">
        <v>0.5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6038.22/1000</f>
        <v>6.0382199999999999</v>
      </c>
      <c r="I27" s="85"/>
      <c r="J27" s="35" t="s">
        <v>6</v>
      </c>
      <c r="K27" s="86">
        <f>55929.23/1000</f>
        <v>55.929230000000004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0.17884</v>
      </c>
      <c r="I30" s="85"/>
      <c r="J30" s="35" t="s">
        <v>8</v>
      </c>
      <c r="K30" s="86">
        <f>(X14+X15)/1000</f>
        <v>0.17884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1990</v>
      </c>
      <c r="Z30" s="71">
        <v>1575</v>
      </c>
      <c r="AA30" s="71">
        <v>1004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1990/1000</f>
        <v>1.99</v>
      </c>
      <c r="I31" s="85"/>
      <c r="J31" s="35" t="s">
        <v>6</v>
      </c>
      <c r="K31" s="86">
        <f>23892/1000</f>
        <v>23.891999999999999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23892</v>
      </c>
      <c r="Z31" s="72">
        <v>16056</v>
      </c>
      <c r="AA31" s="72">
        <v>9632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376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8">
        <v>1</v>
      </c>
      <c r="B42" s="139">
        <v>13</v>
      </c>
      <c r="C42" s="140" t="s">
        <v>75</v>
      </c>
      <c r="D42" s="141" t="s">
        <v>76</v>
      </c>
      <c r="E42" s="142">
        <v>6345.09</v>
      </c>
      <c r="F42" s="143" t="s">
        <v>77</v>
      </c>
      <c r="G42" s="142" t="s">
        <v>78</v>
      </c>
      <c r="H42" s="142" t="s">
        <v>79</v>
      </c>
      <c r="I42" s="142" t="s">
        <v>80</v>
      </c>
      <c r="J42" s="142"/>
      <c r="K42" s="142" t="s">
        <v>81</v>
      </c>
      <c r="L42" s="143" t="s">
        <v>82</v>
      </c>
      <c r="M42" s="143"/>
      <c r="N42" s="143" t="s">
        <v>83</v>
      </c>
      <c r="O42" s="143"/>
      <c r="P42" s="143"/>
      <c r="Q42" s="143"/>
      <c r="R42" s="143"/>
      <c r="S42" s="143"/>
      <c r="T42" s="143"/>
      <c r="U42" s="143"/>
      <c r="V42" s="143">
        <v>2</v>
      </c>
    </row>
    <row r="43" spans="1:22" ht="19.350000000000001" customHeight="1" x14ac:dyDescent="0.25">
      <c r="A43" s="128" t="s">
        <v>84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85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2</v>
      </c>
      <c r="B45" s="133">
        <v>15</v>
      </c>
      <c r="C45" s="134" t="s">
        <v>86</v>
      </c>
      <c r="D45" s="135" t="s">
        <v>87</v>
      </c>
      <c r="E45" s="136">
        <v>1820.74</v>
      </c>
      <c r="F45" s="137" t="s">
        <v>88</v>
      </c>
      <c r="G45" s="136" t="s">
        <v>89</v>
      </c>
      <c r="H45" s="136" t="s">
        <v>90</v>
      </c>
      <c r="I45" s="136" t="s">
        <v>91</v>
      </c>
      <c r="J45" s="136">
        <v>1</v>
      </c>
      <c r="K45" s="136" t="s">
        <v>92</v>
      </c>
      <c r="L45" s="137" t="s">
        <v>93</v>
      </c>
      <c r="M45" s="137"/>
      <c r="N45" s="137" t="s">
        <v>83</v>
      </c>
      <c r="O45" s="137"/>
      <c r="P45" s="137"/>
      <c r="Q45" s="137"/>
      <c r="R45" s="137"/>
      <c r="S45" s="137"/>
      <c r="T45" s="137"/>
      <c r="U45" s="137"/>
      <c r="V45" s="137" t="s">
        <v>94</v>
      </c>
    </row>
    <row r="46" spans="1:22" ht="79.8" x14ac:dyDescent="0.25">
      <c r="A46" s="132">
        <v>3</v>
      </c>
      <c r="B46" s="133">
        <v>16</v>
      </c>
      <c r="C46" s="134" t="s">
        <v>95</v>
      </c>
      <c r="D46" s="135" t="s">
        <v>96</v>
      </c>
      <c r="E46" s="136">
        <v>180.85</v>
      </c>
      <c r="F46" s="137" t="s">
        <v>97</v>
      </c>
      <c r="G46" s="136" t="s">
        <v>98</v>
      </c>
      <c r="H46" s="136" t="s">
        <v>99</v>
      </c>
      <c r="I46" s="136" t="s">
        <v>100</v>
      </c>
      <c r="J46" s="136" t="s">
        <v>101</v>
      </c>
      <c r="K46" s="136" t="s">
        <v>102</v>
      </c>
      <c r="L46" s="137" t="s">
        <v>103</v>
      </c>
      <c r="M46" s="137"/>
      <c r="N46" s="137" t="s">
        <v>83</v>
      </c>
      <c r="O46" s="137"/>
      <c r="P46" s="137"/>
      <c r="Q46" s="137"/>
      <c r="R46" s="137"/>
      <c r="S46" s="137"/>
      <c r="T46" s="137"/>
      <c r="U46" s="137"/>
      <c r="V46" s="137" t="s">
        <v>104</v>
      </c>
    </row>
    <row r="47" spans="1:22" ht="91.2" x14ac:dyDescent="0.25">
      <c r="A47" s="132">
        <v>4</v>
      </c>
      <c r="B47" s="133">
        <v>17</v>
      </c>
      <c r="C47" s="134" t="s">
        <v>105</v>
      </c>
      <c r="D47" s="135" t="s">
        <v>106</v>
      </c>
      <c r="E47" s="136">
        <v>3993.61</v>
      </c>
      <c r="F47" s="137" t="s">
        <v>107</v>
      </c>
      <c r="G47" s="136" t="s">
        <v>108</v>
      </c>
      <c r="H47" s="136" t="s">
        <v>109</v>
      </c>
      <c r="I47" s="136" t="s">
        <v>110</v>
      </c>
      <c r="J47" s="136" t="s">
        <v>111</v>
      </c>
      <c r="K47" s="136" t="s">
        <v>112</v>
      </c>
      <c r="L47" s="137" t="s">
        <v>113</v>
      </c>
      <c r="M47" s="137"/>
      <c r="N47" s="137" t="s">
        <v>83</v>
      </c>
      <c r="O47" s="137"/>
      <c r="P47" s="137"/>
      <c r="Q47" s="137"/>
      <c r="R47" s="137"/>
      <c r="S47" s="137"/>
      <c r="T47" s="137"/>
      <c r="U47" s="137"/>
      <c r="V47" s="137" t="s">
        <v>114</v>
      </c>
    </row>
    <row r="48" spans="1:22" ht="91.2" x14ac:dyDescent="0.25">
      <c r="A48" s="132">
        <v>5</v>
      </c>
      <c r="B48" s="133">
        <v>18</v>
      </c>
      <c r="C48" s="134" t="s">
        <v>115</v>
      </c>
      <c r="D48" s="135" t="s">
        <v>116</v>
      </c>
      <c r="E48" s="136">
        <v>4800.0600000000004</v>
      </c>
      <c r="F48" s="137" t="s">
        <v>117</v>
      </c>
      <c r="G48" s="136" t="s">
        <v>118</v>
      </c>
      <c r="H48" s="136" t="s">
        <v>119</v>
      </c>
      <c r="I48" s="136" t="s">
        <v>120</v>
      </c>
      <c r="J48" s="136" t="s">
        <v>121</v>
      </c>
      <c r="K48" s="136" t="s">
        <v>122</v>
      </c>
      <c r="L48" s="137" t="s">
        <v>123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 t="s">
        <v>124</v>
      </c>
    </row>
    <row r="49" spans="1:22" ht="79.8" x14ac:dyDescent="0.25">
      <c r="A49" s="132">
        <v>6</v>
      </c>
      <c r="B49" s="133">
        <v>19</v>
      </c>
      <c r="C49" s="134" t="s">
        <v>125</v>
      </c>
      <c r="D49" s="135" t="s">
        <v>126</v>
      </c>
      <c r="E49" s="136">
        <v>941.9</v>
      </c>
      <c r="F49" s="137" t="s">
        <v>127</v>
      </c>
      <c r="G49" s="136">
        <v>1.03</v>
      </c>
      <c r="H49" s="136" t="s">
        <v>128</v>
      </c>
      <c r="I49" s="136" t="s">
        <v>129</v>
      </c>
      <c r="J49" s="136"/>
      <c r="K49" s="136" t="s">
        <v>130</v>
      </c>
      <c r="L49" s="137" t="s">
        <v>131</v>
      </c>
      <c r="M49" s="137"/>
      <c r="N49" s="137" t="s">
        <v>83</v>
      </c>
      <c r="O49" s="137"/>
      <c r="P49" s="137"/>
      <c r="Q49" s="137"/>
      <c r="R49" s="137"/>
      <c r="S49" s="137"/>
      <c r="T49" s="137"/>
      <c r="U49" s="137"/>
      <c r="V49" s="137"/>
    </row>
    <row r="50" spans="1:22" ht="79.8" x14ac:dyDescent="0.25">
      <c r="A50" s="132">
        <v>7</v>
      </c>
      <c r="B50" s="133">
        <v>20</v>
      </c>
      <c r="C50" s="134" t="s">
        <v>132</v>
      </c>
      <c r="D50" s="135" t="s">
        <v>133</v>
      </c>
      <c r="E50" s="136">
        <v>2521.33</v>
      </c>
      <c r="F50" s="137" t="s">
        <v>134</v>
      </c>
      <c r="G50" s="136" t="s">
        <v>89</v>
      </c>
      <c r="H50" s="136" t="s">
        <v>135</v>
      </c>
      <c r="I50" s="136" t="s">
        <v>136</v>
      </c>
      <c r="J50" s="136"/>
      <c r="K50" s="136" t="s">
        <v>137</v>
      </c>
      <c r="L50" s="137" t="s">
        <v>138</v>
      </c>
      <c r="M50" s="137"/>
      <c r="N50" s="137" t="s">
        <v>83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18.45" customHeight="1" x14ac:dyDescent="0.25">
      <c r="A51" s="130" t="s">
        <v>139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21</v>
      </c>
      <c r="C52" s="134" t="s">
        <v>140</v>
      </c>
      <c r="D52" s="135" t="s">
        <v>141</v>
      </c>
      <c r="E52" s="136">
        <v>753.26</v>
      </c>
      <c r="F52" s="137" t="s">
        <v>142</v>
      </c>
      <c r="G52" s="136" t="s">
        <v>143</v>
      </c>
      <c r="H52" s="136" t="s">
        <v>144</v>
      </c>
      <c r="I52" s="136" t="s">
        <v>145</v>
      </c>
      <c r="J52" s="136">
        <v>1</v>
      </c>
      <c r="K52" s="136" t="s">
        <v>146</v>
      </c>
      <c r="L52" s="137" t="s">
        <v>147</v>
      </c>
      <c r="M52" s="137"/>
      <c r="N52" s="137" t="s">
        <v>83</v>
      </c>
      <c r="O52" s="137"/>
      <c r="P52" s="137"/>
      <c r="Q52" s="137"/>
      <c r="R52" s="137"/>
      <c r="S52" s="137"/>
      <c r="T52" s="137"/>
      <c r="U52" s="137"/>
      <c r="V52" s="137" t="s">
        <v>148</v>
      </c>
    </row>
    <row r="53" spans="1:22" ht="18.45" customHeight="1" x14ac:dyDescent="0.25">
      <c r="A53" s="130" t="s">
        <v>149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2">
        <v>9</v>
      </c>
      <c r="B54" s="133">
        <v>22</v>
      </c>
      <c r="C54" s="134" t="s">
        <v>150</v>
      </c>
      <c r="D54" s="135" t="s">
        <v>151</v>
      </c>
      <c r="E54" s="136">
        <v>1784.33</v>
      </c>
      <c r="F54" s="137" t="s">
        <v>152</v>
      </c>
      <c r="G54" s="136"/>
      <c r="H54" s="136" t="s">
        <v>153</v>
      </c>
      <c r="I54" s="136" t="s">
        <v>154</v>
      </c>
      <c r="J54" s="136"/>
      <c r="K54" s="136" t="s">
        <v>155</v>
      </c>
      <c r="L54" s="137" t="s">
        <v>156</v>
      </c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157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102.6" x14ac:dyDescent="0.25">
      <c r="A56" s="138">
        <v>10</v>
      </c>
      <c r="B56" s="139">
        <v>23</v>
      </c>
      <c r="C56" s="140" t="s">
        <v>158</v>
      </c>
      <c r="D56" s="141" t="s">
        <v>159</v>
      </c>
      <c r="E56" s="142">
        <v>3495.29</v>
      </c>
      <c r="F56" s="143" t="s">
        <v>160</v>
      </c>
      <c r="G56" s="142">
        <v>1.64</v>
      </c>
      <c r="H56" s="142" t="s">
        <v>161</v>
      </c>
      <c r="I56" s="142" t="s">
        <v>162</v>
      </c>
      <c r="J56" s="142"/>
      <c r="K56" s="142" t="s">
        <v>163</v>
      </c>
      <c r="L56" s="143" t="s">
        <v>164</v>
      </c>
      <c r="M56" s="143"/>
      <c r="N56" s="143" t="s">
        <v>83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165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166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11</v>
      </c>
      <c r="B59" s="133">
        <v>28</v>
      </c>
      <c r="C59" s="134" t="s">
        <v>167</v>
      </c>
      <c r="D59" s="135" t="s">
        <v>168</v>
      </c>
      <c r="E59" s="136">
        <v>15810.14</v>
      </c>
      <c r="F59" s="137" t="s">
        <v>169</v>
      </c>
      <c r="G59" s="136">
        <v>195.41</v>
      </c>
      <c r="H59" s="136" t="s">
        <v>170</v>
      </c>
      <c r="I59" s="136" t="s">
        <v>171</v>
      </c>
      <c r="J59" s="136"/>
      <c r="K59" s="136" t="s">
        <v>172</v>
      </c>
      <c r="L59" s="137" t="s">
        <v>173</v>
      </c>
      <c r="M59" s="137"/>
      <c r="N59" s="137" t="s">
        <v>83</v>
      </c>
      <c r="O59" s="137"/>
      <c r="P59" s="137"/>
      <c r="Q59" s="137"/>
      <c r="R59" s="137"/>
      <c r="S59" s="137"/>
      <c r="T59" s="137"/>
      <c r="U59" s="137"/>
      <c r="V59" s="137">
        <v>1</v>
      </c>
    </row>
    <row r="60" spans="1:22" ht="34.200000000000003" x14ac:dyDescent="0.25">
      <c r="A60" s="138">
        <v>12</v>
      </c>
      <c r="B60" s="139">
        <v>29</v>
      </c>
      <c r="C60" s="140" t="s">
        <v>174</v>
      </c>
      <c r="D60" s="141" t="s">
        <v>175</v>
      </c>
      <c r="E60" s="142">
        <v>26.3</v>
      </c>
      <c r="F60" s="143" t="s">
        <v>176</v>
      </c>
      <c r="G60" s="142"/>
      <c r="H60" s="142">
        <v>3</v>
      </c>
      <c r="I60" s="142" t="s">
        <v>177</v>
      </c>
      <c r="J60" s="142"/>
      <c r="K60" s="142">
        <v>12</v>
      </c>
      <c r="L60" s="143" t="s">
        <v>178</v>
      </c>
      <c r="M60" s="143"/>
      <c r="N60" s="143" t="s">
        <v>179</v>
      </c>
      <c r="O60" s="143"/>
      <c r="P60" s="143"/>
      <c r="Q60" s="143"/>
      <c r="R60" s="143"/>
      <c r="S60" s="143"/>
      <c r="T60" s="143"/>
      <c r="U60" s="143"/>
      <c r="V60" s="143"/>
    </row>
    <row r="61" spans="1:22" ht="34.200000000000003" x14ac:dyDescent="0.25">
      <c r="A61" s="144" t="s">
        <v>180</v>
      </c>
      <c r="B61" s="145"/>
      <c r="C61" s="145"/>
      <c r="D61" s="145"/>
      <c r="E61" s="145"/>
      <c r="F61" s="145"/>
      <c r="G61" s="145"/>
      <c r="H61" s="146">
        <v>3171</v>
      </c>
      <c r="I61" s="146" t="s">
        <v>181</v>
      </c>
      <c r="J61" s="146" t="s">
        <v>182</v>
      </c>
      <c r="K61" s="146">
        <v>28633</v>
      </c>
      <c r="L61" s="146" t="s">
        <v>183</v>
      </c>
      <c r="M61" s="146"/>
      <c r="N61" s="146"/>
      <c r="O61" s="146"/>
      <c r="P61" s="146"/>
      <c r="Q61" s="146"/>
      <c r="R61" s="146"/>
      <c r="S61" s="146"/>
      <c r="T61" s="146"/>
      <c r="U61" s="146"/>
      <c r="V61" s="146" t="s">
        <v>184</v>
      </c>
    </row>
    <row r="62" spans="1:22" x14ac:dyDescent="0.25">
      <c r="A62" s="144" t="s">
        <v>185</v>
      </c>
      <c r="B62" s="145"/>
      <c r="C62" s="145"/>
      <c r="D62" s="145"/>
      <c r="E62" s="145"/>
      <c r="F62" s="145"/>
      <c r="G62" s="145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186</v>
      </c>
      <c r="B63" s="145"/>
      <c r="C63" s="145"/>
      <c r="D63" s="145"/>
      <c r="E63" s="145"/>
      <c r="F63" s="145"/>
      <c r="G63" s="145"/>
      <c r="H63" s="146">
        <v>1990</v>
      </c>
      <c r="I63" s="146"/>
      <c r="J63" s="146"/>
      <c r="K63" s="146">
        <v>23892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187</v>
      </c>
      <c r="B64" s="145"/>
      <c r="C64" s="145"/>
      <c r="D64" s="145"/>
      <c r="E64" s="145"/>
      <c r="F64" s="145"/>
      <c r="G64" s="145"/>
      <c r="H64" s="146">
        <v>1169</v>
      </c>
      <c r="I64" s="146"/>
      <c r="J64" s="146"/>
      <c r="K64" s="146">
        <v>4723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188</v>
      </c>
      <c r="B65" s="145"/>
      <c r="C65" s="145"/>
      <c r="D65" s="145"/>
      <c r="E65" s="145"/>
      <c r="F65" s="145"/>
      <c r="G65" s="145"/>
      <c r="H65" s="146">
        <v>19</v>
      </c>
      <c r="I65" s="146"/>
      <c r="J65" s="146"/>
      <c r="K65" s="146">
        <v>103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189</v>
      </c>
      <c r="B66" s="148"/>
      <c r="C66" s="148"/>
      <c r="D66" s="148"/>
      <c r="E66" s="148"/>
      <c r="F66" s="148"/>
      <c r="G66" s="148"/>
      <c r="H66" s="149">
        <v>1575</v>
      </c>
      <c r="I66" s="149"/>
      <c r="J66" s="149"/>
      <c r="K66" s="149">
        <v>16056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190</v>
      </c>
      <c r="B67" s="148"/>
      <c r="C67" s="148"/>
      <c r="D67" s="148"/>
      <c r="E67" s="148"/>
      <c r="F67" s="148"/>
      <c r="G67" s="148"/>
      <c r="H67" s="149">
        <v>1004</v>
      </c>
      <c r="I67" s="149"/>
      <c r="J67" s="149"/>
      <c r="K67" s="149">
        <v>9632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191</v>
      </c>
      <c r="B68" s="148"/>
      <c r="C68" s="148"/>
      <c r="D68" s="148"/>
      <c r="E68" s="148"/>
      <c r="F68" s="148"/>
      <c r="G68" s="148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ht="30" hidden="1" customHeight="1" x14ac:dyDescent="0.25">
      <c r="A69" s="144" t="s">
        <v>192</v>
      </c>
      <c r="B69" s="145"/>
      <c r="C69" s="145"/>
      <c r="D69" s="145"/>
      <c r="E69" s="145"/>
      <c r="F69" s="145"/>
      <c r="G69" s="145"/>
      <c r="H69" s="146">
        <v>85</v>
      </c>
      <c r="I69" s="146"/>
      <c r="J69" s="146"/>
      <c r="K69" s="146">
        <v>654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idden="1" x14ac:dyDescent="0.25">
      <c r="A70" s="144" t="s">
        <v>193</v>
      </c>
      <c r="B70" s="145"/>
      <c r="C70" s="145"/>
      <c r="D70" s="145"/>
      <c r="E70" s="145"/>
      <c r="F70" s="145"/>
      <c r="G70" s="145"/>
      <c r="H70" s="146">
        <v>907</v>
      </c>
      <c r="I70" s="146"/>
      <c r="J70" s="146"/>
      <c r="K70" s="146">
        <v>8346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idden="1" x14ac:dyDescent="0.25">
      <c r="A71" s="144" t="s">
        <v>194</v>
      </c>
      <c r="B71" s="145"/>
      <c r="C71" s="145"/>
      <c r="D71" s="145"/>
      <c r="E71" s="145"/>
      <c r="F71" s="145"/>
      <c r="G71" s="145"/>
      <c r="H71" s="146">
        <v>4583</v>
      </c>
      <c r="I71" s="146"/>
      <c r="J71" s="146"/>
      <c r="K71" s="146">
        <v>43730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idden="1" x14ac:dyDescent="0.25">
      <c r="A72" s="144" t="s">
        <v>195</v>
      </c>
      <c r="B72" s="145"/>
      <c r="C72" s="145"/>
      <c r="D72" s="145"/>
      <c r="E72" s="145"/>
      <c r="F72" s="145"/>
      <c r="G72" s="145"/>
      <c r="H72" s="146">
        <v>88</v>
      </c>
      <c r="I72" s="146"/>
      <c r="J72" s="146"/>
      <c r="K72" s="146">
        <v>873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idden="1" x14ac:dyDescent="0.25">
      <c r="A73" s="144" t="s">
        <v>196</v>
      </c>
      <c r="B73" s="145"/>
      <c r="C73" s="145"/>
      <c r="D73" s="145"/>
      <c r="E73" s="145"/>
      <c r="F73" s="145"/>
      <c r="G73" s="145"/>
      <c r="H73" s="146">
        <v>66</v>
      </c>
      <c r="I73" s="146"/>
      <c r="J73" s="146"/>
      <c r="K73" s="146">
        <v>627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idden="1" x14ac:dyDescent="0.25">
      <c r="A74" s="144" t="s">
        <v>197</v>
      </c>
      <c r="B74" s="145"/>
      <c r="C74" s="145"/>
      <c r="D74" s="145"/>
      <c r="E74" s="145"/>
      <c r="F74" s="145"/>
      <c r="G74" s="145"/>
      <c r="H74" s="146">
        <v>21</v>
      </c>
      <c r="I74" s="146"/>
      <c r="J74" s="146"/>
      <c r="K74" s="146">
        <v>91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198</v>
      </c>
      <c r="B75" s="145"/>
      <c r="C75" s="145"/>
      <c r="D75" s="145"/>
      <c r="E75" s="145"/>
      <c r="F75" s="145"/>
      <c r="G75" s="145"/>
      <c r="H75" s="146">
        <v>5750</v>
      </c>
      <c r="I75" s="146"/>
      <c r="J75" s="146"/>
      <c r="K75" s="146">
        <v>54321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customHeight="1" x14ac:dyDescent="0.25">
      <c r="A76" s="144" t="s">
        <v>199</v>
      </c>
      <c r="B76" s="145"/>
      <c r="C76" s="145"/>
      <c r="D76" s="145"/>
      <c r="E76" s="145"/>
      <c r="F76" s="145"/>
      <c r="G76" s="145"/>
      <c r="H76" s="146">
        <v>288.22000000000003</v>
      </c>
      <c r="I76" s="146"/>
      <c r="J76" s="146"/>
      <c r="K76" s="146">
        <v>1608.23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200</v>
      </c>
      <c r="B77" s="148"/>
      <c r="C77" s="148"/>
      <c r="D77" s="148"/>
      <c r="E77" s="148"/>
      <c r="F77" s="148"/>
      <c r="G77" s="148"/>
      <c r="H77" s="149">
        <v>6038.22</v>
      </c>
      <c r="I77" s="149"/>
      <c r="J77" s="149"/>
      <c r="K77" s="149">
        <v>55929.23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50"/>
      <c r="B78" s="39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50"/>
      <c r="B79" s="39"/>
      <c r="C79" s="73" t="s">
        <v>64</v>
      </c>
      <c r="D79" s="48"/>
      <c r="E79" s="48"/>
      <c r="F79" s="48"/>
      <c r="G79" s="48"/>
      <c r="H79" s="74">
        <f>IF(ISBLANK(Y30),"",ROUND(Z30/Y30,2)*100)</f>
        <v>79</v>
      </c>
      <c r="I79" s="48"/>
      <c r="J79" s="48"/>
      <c r="K79" s="74">
        <f>IF(ISBLANK(Y31),"",ROUND(Z31/Y31,2)*100)</f>
        <v>67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50"/>
      <c r="B80" s="39"/>
      <c r="C80" s="73" t="s">
        <v>65</v>
      </c>
      <c r="D80" s="48"/>
      <c r="E80" s="48"/>
      <c r="F80" s="48"/>
      <c r="G80" s="48"/>
      <c r="H80" s="45">
        <f>IF(ISBLANK(Y30),"",ROUND(AA30/Y30,2)*100)</f>
        <v>50</v>
      </c>
      <c r="I80" s="48"/>
      <c r="J80" s="48"/>
      <c r="K80" s="45">
        <f>IF(ISBLANK(Y31),"",ROUND(AA31/Y31,2)*100)</f>
        <v>40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28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x14ac:dyDescent="0.25">
      <c r="B82" s="75" t="s">
        <v>71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x14ac:dyDescent="0.25">
      <c r="B83" s="3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72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46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7" spans="1:22" x14ac:dyDescent="0.25">
      <c r="C87" s="49"/>
      <c r="D87" s="49"/>
      <c r="E87" s="49"/>
      <c r="F87" s="49"/>
      <c r="G87" s="49"/>
    </row>
    <row r="88" spans="1:22" x14ac:dyDescent="0.25">
      <c r="C88" s="49"/>
      <c r="D88" s="49"/>
      <c r="E88" s="49"/>
      <c r="F88" s="49"/>
      <c r="G88" s="4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</sheetData>
  <mergeCells count="58">
    <mergeCell ref="A76:G76"/>
    <mergeCell ref="A77:G77"/>
    <mergeCell ref="A70:G70"/>
    <mergeCell ref="A71:G71"/>
    <mergeCell ref="A72:G72"/>
    <mergeCell ref="A73:G73"/>
    <mergeCell ref="A74:G74"/>
    <mergeCell ref="A75:G75"/>
    <mergeCell ref="A64:G64"/>
    <mergeCell ref="A65:G65"/>
    <mergeCell ref="A66:G66"/>
    <mergeCell ref="A67:G67"/>
    <mergeCell ref="A68:G68"/>
    <mergeCell ref="A69:G69"/>
    <mergeCell ref="A55:V55"/>
    <mergeCell ref="A57:V57"/>
    <mergeCell ref="A58:V58"/>
    <mergeCell ref="A61:G61"/>
    <mergeCell ref="A62:G62"/>
    <mergeCell ref="A63:G63"/>
    <mergeCell ref="A40:V40"/>
    <mergeCell ref="A41:V41"/>
    <mergeCell ref="A43:V43"/>
    <mergeCell ref="A44:V44"/>
    <mergeCell ref="A51:V51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6038.22/1000</f>
        <v>6.0382199999999999</v>
      </c>
      <c r="H11" s="85"/>
      <c r="I11" s="55" t="s">
        <v>6</v>
      </c>
      <c r="J11" s="86">
        <f>55929.23/1000</f>
        <v>55.929230000000004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0.17884</v>
      </c>
      <c r="H14" s="85"/>
      <c r="I14" s="55" t="s">
        <v>8</v>
      </c>
      <c r="J14" s="86">
        <f>(P14+P15)/1000</f>
        <v>0.17884</v>
      </c>
      <c r="K14" s="87"/>
      <c r="L14" s="58">
        <v>2163</v>
      </c>
      <c r="M14" s="35" t="s">
        <v>8</v>
      </c>
      <c r="N14" s="57"/>
      <c r="O14" s="26">
        <v>178.34</v>
      </c>
      <c r="P14" s="27">
        <v>178.34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1990/1000</f>
        <v>1.99</v>
      </c>
      <c r="H15" s="117"/>
      <c r="I15" s="55" t="s">
        <v>6</v>
      </c>
      <c r="J15" s="86">
        <f>23892/1000</f>
        <v>23.891999999999999</v>
      </c>
      <c r="K15" s="87"/>
      <c r="L15" s="59">
        <v>23418</v>
      </c>
      <c r="M15" s="35" t="s">
        <v>6</v>
      </c>
      <c r="N15" s="57"/>
      <c r="O15" s="26">
        <v>0.5</v>
      </c>
      <c r="P15" s="27">
        <v>0.5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203</v>
      </c>
      <c r="C26" s="134" t="s">
        <v>204</v>
      </c>
      <c r="D26" s="154" t="s">
        <v>205</v>
      </c>
      <c r="E26" s="155">
        <v>9.07</v>
      </c>
      <c r="F26" s="136" t="s">
        <v>206</v>
      </c>
      <c r="G26" s="136">
        <v>93.69</v>
      </c>
      <c r="H26" s="156"/>
      <c r="I26" s="156"/>
      <c r="J26" s="136" t="s">
        <v>207</v>
      </c>
      <c r="K26" s="136">
        <v>1125.1300000000001</v>
      </c>
      <c r="L26" s="157"/>
      <c r="M26" s="156">
        <f>IF(ISNUMBER(K26/G26),IF(NOT(K26/G26=0),K26/G26, " "), " ")</f>
        <v>12.00907247304942</v>
      </c>
      <c r="N26" s="154"/>
    </row>
    <row r="27" spans="1:23" s="29" customFormat="1" ht="22.8" x14ac:dyDescent="0.25">
      <c r="A27" s="152">
        <v>2</v>
      </c>
      <c r="B27" s="153" t="s">
        <v>208</v>
      </c>
      <c r="C27" s="134" t="s">
        <v>209</v>
      </c>
      <c r="D27" s="154" t="s">
        <v>205</v>
      </c>
      <c r="E27" s="155">
        <v>6.55</v>
      </c>
      <c r="F27" s="136" t="s">
        <v>210</v>
      </c>
      <c r="G27" s="136">
        <v>70.61</v>
      </c>
      <c r="H27" s="156"/>
      <c r="I27" s="156"/>
      <c r="J27" s="136" t="s">
        <v>211</v>
      </c>
      <c r="K27" s="136">
        <v>847.91</v>
      </c>
      <c r="L27" s="157"/>
      <c r="M27" s="156">
        <f>IF(ISNUMBER(K27/G27),IF(NOT(K27/G27=0),K27/G27, " "), " ")</f>
        <v>12.008355756974932</v>
      </c>
      <c r="N27" s="154"/>
    </row>
    <row r="28" spans="1:23" s="29" customFormat="1" ht="22.8" x14ac:dyDescent="0.25">
      <c r="A28" s="152">
        <v>3</v>
      </c>
      <c r="B28" s="153" t="s">
        <v>212</v>
      </c>
      <c r="C28" s="134" t="s">
        <v>213</v>
      </c>
      <c r="D28" s="154" t="s">
        <v>205</v>
      </c>
      <c r="E28" s="155">
        <v>19.11</v>
      </c>
      <c r="F28" s="136" t="s">
        <v>214</v>
      </c>
      <c r="G28" s="136">
        <v>208.68</v>
      </c>
      <c r="H28" s="156"/>
      <c r="I28" s="156"/>
      <c r="J28" s="136" t="s">
        <v>215</v>
      </c>
      <c r="K28" s="136">
        <v>2504.37</v>
      </c>
      <c r="L28" s="157"/>
      <c r="M28" s="156">
        <f>IF(ISNUMBER(K28/G28),IF(NOT(K28/G28=0),K28/G28, " "), " ")</f>
        <v>12.00100632547441</v>
      </c>
      <c r="N28" s="154"/>
    </row>
    <row r="29" spans="1:23" s="29" customFormat="1" ht="22.8" x14ac:dyDescent="0.25">
      <c r="A29" s="152">
        <v>4</v>
      </c>
      <c r="B29" s="153" t="s">
        <v>216</v>
      </c>
      <c r="C29" s="134" t="s">
        <v>217</v>
      </c>
      <c r="D29" s="154" t="s">
        <v>205</v>
      </c>
      <c r="E29" s="155">
        <v>3.2</v>
      </c>
      <c r="F29" s="136" t="s">
        <v>218</v>
      </c>
      <c r="G29" s="136">
        <v>35.36</v>
      </c>
      <c r="H29" s="156"/>
      <c r="I29" s="156"/>
      <c r="J29" s="136" t="s">
        <v>219</v>
      </c>
      <c r="K29" s="136">
        <v>424.51</v>
      </c>
      <c r="L29" s="157"/>
      <c r="M29" s="156">
        <f>IF(ISNUMBER(K29/G29),IF(NOT(K29/G29=0),K29/G29, " "), " ")</f>
        <v>12.005373303167421</v>
      </c>
      <c r="N29" s="154"/>
    </row>
    <row r="30" spans="1:23" ht="22.8" x14ac:dyDescent="0.25">
      <c r="A30" s="152">
        <v>5</v>
      </c>
      <c r="B30" s="153" t="s">
        <v>220</v>
      </c>
      <c r="C30" s="134" t="s">
        <v>221</v>
      </c>
      <c r="D30" s="154" t="s">
        <v>205</v>
      </c>
      <c r="E30" s="155">
        <v>124.68</v>
      </c>
      <c r="F30" s="136" t="s">
        <v>222</v>
      </c>
      <c r="G30" s="136">
        <v>1396.42</v>
      </c>
      <c r="H30" s="156"/>
      <c r="I30" s="156"/>
      <c r="J30" s="136" t="s">
        <v>223</v>
      </c>
      <c r="K30" s="136">
        <v>16758.240000000002</v>
      </c>
      <c r="L30" s="157"/>
      <c r="M30" s="156">
        <f>IF(ISNUMBER(K30/G30),IF(NOT(K30/G30=0),K30/G30, " "), " ")</f>
        <v>12.000859340313086</v>
      </c>
      <c r="N30" s="154"/>
    </row>
    <row r="31" spans="1:23" ht="22.8" x14ac:dyDescent="0.25">
      <c r="A31" s="152">
        <v>6</v>
      </c>
      <c r="B31" s="153" t="s">
        <v>224</v>
      </c>
      <c r="C31" s="134" t="s">
        <v>225</v>
      </c>
      <c r="D31" s="154" t="s">
        <v>205</v>
      </c>
      <c r="E31" s="155">
        <v>15.67</v>
      </c>
      <c r="F31" s="136" t="s">
        <v>226</v>
      </c>
      <c r="G31" s="136">
        <v>177.7</v>
      </c>
      <c r="H31" s="156"/>
      <c r="I31" s="156"/>
      <c r="J31" s="136" t="s">
        <v>227</v>
      </c>
      <c r="K31" s="136">
        <v>2133.63</v>
      </c>
      <c r="L31" s="157"/>
      <c r="M31" s="156">
        <f>IF(ISNUMBER(K31/G31),IF(NOT(K31/G31=0),K31/G31, " "), " ")</f>
        <v>12.006921778277999</v>
      </c>
      <c r="N31" s="154"/>
    </row>
    <row r="32" spans="1:23" ht="22.8" x14ac:dyDescent="0.25">
      <c r="A32" s="152">
        <v>7</v>
      </c>
      <c r="B32" s="153" t="s">
        <v>228</v>
      </c>
      <c r="C32" s="134" t="s">
        <v>229</v>
      </c>
      <c r="D32" s="154" t="s">
        <v>205</v>
      </c>
      <c r="E32" s="155">
        <v>0.06</v>
      </c>
      <c r="F32" s="136" t="s">
        <v>230</v>
      </c>
      <c r="G32" s="136">
        <v>0.79</v>
      </c>
      <c r="H32" s="156"/>
      <c r="I32" s="156"/>
      <c r="J32" s="136" t="s">
        <v>231</v>
      </c>
      <c r="K32" s="136">
        <v>9.42</v>
      </c>
      <c r="L32" s="157"/>
      <c r="M32" s="156">
        <f>IF(ISNUMBER(K32/G32),IF(NOT(K32/G32=0),K32/G32, " "), " ")</f>
        <v>11.924050632911392</v>
      </c>
      <c r="N32" s="154"/>
    </row>
    <row r="33" spans="1:14" ht="22.8" x14ac:dyDescent="0.25">
      <c r="A33" s="152">
        <v>8</v>
      </c>
      <c r="B33" s="153">
        <v>2</v>
      </c>
      <c r="C33" s="134" t="s">
        <v>232</v>
      </c>
      <c r="D33" s="154" t="s">
        <v>205</v>
      </c>
      <c r="E33" s="155">
        <v>0.5</v>
      </c>
      <c r="F33" s="136" t="s">
        <v>233</v>
      </c>
      <c r="G33" s="136"/>
      <c r="H33" s="156"/>
      <c r="I33" s="156"/>
      <c r="J33" s="136" t="s">
        <v>233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234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30303</v>
      </c>
      <c r="C35" s="134" t="s">
        <v>235</v>
      </c>
      <c r="D35" s="154" t="s">
        <v>236</v>
      </c>
      <c r="E35" s="155">
        <v>0.02</v>
      </c>
      <c r="F35" s="136" t="s">
        <v>237</v>
      </c>
      <c r="G35" s="136">
        <v>0.02</v>
      </c>
      <c r="H35" s="156"/>
      <c r="I35" s="156"/>
      <c r="J35" s="136" t="s">
        <v>238</v>
      </c>
      <c r="K35" s="136">
        <v>0.1</v>
      </c>
      <c r="L35" s="157"/>
      <c r="M35" s="156">
        <f>IF(ISNUMBER(K35/G35),IF(NOT(K35/G35=0),K35/G35, " "), " ")</f>
        <v>5</v>
      </c>
      <c r="N35" s="154" t="s">
        <v>239</v>
      </c>
    </row>
    <row r="36" spans="1:14" ht="22.8" x14ac:dyDescent="0.25">
      <c r="A36" s="152">
        <v>10</v>
      </c>
      <c r="B36" s="153">
        <v>30401</v>
      </c>
      <c r="C36" s="134" t="s">
        <v>240</v>
      </c>
      <c r="D36" s="154" t="s">
        <v>236</v>
      </c>
      <c r="E36" s="155">
        <v>0.01</v>
      </c>
      <c r="F36" s="136" t="s">
        <v>241</v>
      </c>
      <c r="G36" s="136">
        <v>0.02</v>
      </c>
      <c r="H36" s="156"/>
      <c r="I36" s="156"/>
      <c r="J36" s="136" t="s">
        <v>242</v>
      </c>
      <c r="K36" s="136">
        <v>7.0000000000000007E-2</v>
      </c>
      <c r="L36" s="157"/>
      <c r="M36" s="156">
        <f>IF(ISNUMBER(K36/G36),IF(NOT(K36/G36=0),K36/G36, " "), " ")</f>
        <v>3.5000000000000004</v>
      </c>
      <c r="N36" s="154" t="s">
        <v>239</v>
      </c>
    </row>
    <row r="37" spans="1:14" ht="22.8" x14ac:dyDescent="0.25">
      <c r="A37" s="152">
        <v>11</v>
      </c>
      <c r="B37" s="153">
        <v>30954</v>
      </c>
      <c r="C37" s="134" t="s">
        <v>243</v>
      </c>
      <c r="D37" s="154" t="s">
        <v>236</v>
      </c>
      <c r="E37" s="155">
        <v>0.5</v>
      </c>
      <c r="F37" s="136" t="s">
        <v>244</v>
      </c>
      <c r="G37" s="136">
        <v>16.86</v>
      </c>
      <c r="H37" s="156"/>
      <c r="I37" s="156"/>
      <c r="J37" s="136" t="s">
        <v>245</v>
      </c>
      <c r="K37" s="136">
        <v>81.5</v>
      </c>
      <c r="L37" s="157"/>
      <c r="M37" s="156">
        <f>IF(ISNUMBER(K37/G37),IF(NOT(K37/G37=0),K37/G37, " "), " ")</f>
        <v>4.8339264531435351</v>
      </c>
      <c r="N37" s="154" t="s">
        <v>246</v>
      </c>
    </row>
    <row r="38" spans="1:14" ht="22.8" x14ac:dyDescent="0.25">
      <c r="A38" s="152">
        <v>12</v>
      </c>
      <c r="B38" s="153">
        <v>40502</v>
      </c>
      <c r="C38" s="134" t="s">
        <v>247</v>
      </c>
      <c r="D38" s="154" t="s">
        <v>236</v>
      </c>
      <c r="E38" s="155">
        <v>0.02</v>
      </c>
      <c r="F38" s="136" t="s">
        <v>248</v>
      </c>
      <c r="G38" s="136">
        <v>0.16</v>
      </c>
      <c r="H38" s="156"/>
      <c r="I38" s="156"/>
      <c r="J38" s="136" t="s">
        <v>249</v>
      </c>
      <c r="K38" s="136">
        <v>0.9</v>
      </c>
      <c r="L38" s="157"/>
      <c r="M38" s="156">
        <f>IF(ISNUMBER(K38/G38),IF(NOT(K38/G38=0),K38/G38, " "), " ")</f>
        <v>5.625</v>
      </c>
      <c r="N38" s="154" t="s">
        <v>239</v>
      </c>
    </row>
    <row r="39" spans="1:14" ht="22.8" x14ac:dyDescent="0.25">
      <c r="A39" s="152">
        <v>13</v>
      </c>
      <c r="B39" s="153">
        <v>253100</v>
      </c>
      <c r="C39" s="134" t="s">
        <v>250</v>
      </c>
      <c r="D39" s="154" t="s">
        <v>236</v>
      </c>
      <c r="E39" s="155">
        <v>0.01</v>
      </c>
      <c r="F39" s="136" t="s">
        <v>251</v>
      </c>
      <c r="G39" s="136">
        <v>0.02</v>
      </c>
      <c r="H39" s="156"/>
      <c r="I39" s="156"/>
      <c r="J39" s="136" t="s">
        <v>252</v>
      </c>
      <c r="K39" s="136">
        <v>0.09</v>
      </c>
      <c r="L39" s="157"/>
      <c r="M39" s="156">
        <f>IF(ISNUMBER(K39/G39),IF(NOT(K39/G39=0),K39/G39, " "), " ")</f>
        <v>4.5</v>
      </c>
      <c r="N39" s="154" t="s">
        <v>253</v>
      </c>
    </row>
    <row r="40" spans="1:14" ht="22.8" x14ac:dyDescent="0.25">
      <c r="A40" s="152">
        <v>14</v>
      </c>
      <c r="B40" s="153">
        <v>400001</v>
      </c>
      <c r="C40" s="134" t="s">
        <v>254</v>
      </c>
      <c r="D40" s="154" t="s">
        <v>236</v>
      </c>
      <c r="E40" s="155">
        <v>0.03</v>
      </c>
      <c r="F40" s="136" t="s">
        <v>255</v>
      </c>
      <c r="G40" s="136">
        <v>3.09</v>
      </c>
      <c r="H40" s="156"/>
      <c r="I40" s="156"/>
      <c r="J40" s="136" t="s">
        <v>256</v>
      </c>
      <c r="K40" s="136">
        <v>17.61</v>
      </c>
      <c r="L40" s="157"/>
      <c r="M40" s="156">
        <f>IF(ISNUMBER(K40/G40),IF(NOT(K40/G40=0),K40/G40, " "), " ")</f>
        <v>5.6990291262135919</v>
      </c>
      <c r="N40" s="154" t="s">
        <v>239</v>
      </c>
    </row>
    <row r="41" spans="1:14" ht="19.350000000000001" customHeight="1" x14ac:dyDescent="0.25">
      <c r="A41" s="128" t="s">
        <v>257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34.200000000000003" x14ac:dyDescent="0.25">
      <c r="A42" s="152">
        <v>15</v>
      </c>
      <c r="B42" s="153" t="s">
        <v>258</v>
      </c>
      <c r="C42" s="134" t="s">
        <v>259</v>
      </c>
      <c r="D42" s="154" t="s">
        <v>260</v>
      </c>
      <c r="E42" s="155">
        <v>6.9999999999999999E-4</v>
      </c>
      <c r="F42" s="136" t="s">
        <v>261</v>
      </c>
      <c r="G42" s="136">
        <v>6.12</v>
      </c>
      <c r="H42" s="156">
        <v>40665.26</v>
      </c>
      <c r="I42" s="156">
        <v>28.47</v>
      </c>
      <c r="J42" s="136" t="s">
        <v>262</v>
      </c>
      <c r="K42" s="136">
        <v>29.27</v>
      </c>
      <c r="L42" s="157"/>
      <c r="M42" s="156">
        <f>IF(ISNUMBER(K42/G42),IF(NOT(K42/G42=0),K42/G42, " "), " ")</f>
        <v>4.7826797385620914</v>
      </c>
      <c r="N42" s="154" t="s">
        <v>263</v>
      </c>
    </row>
    <row r="43" spans="1:14" ht="34.200000000000003" x14ac:dyDescent="0.25">
      <c r="A43" s="152">
        <v>16</v>
      </c>
      <c r="B43" s="153" t="s">
        <v>264</v>
      </c>
      <c r="C43" s="134" t="s">
        <v>265</v>
      </c>
      <c r="D43" s="154" t="s">
        <v>260</v>
      </c>
      <c r="E43" s="155">
        <v>1E-3</v>
      </c>
      <c r="F43" s="136" t="s">
        <v>266</v>
      </c>
      <c r="G43" s="136">
        <v>13.85</v>
      </c>
      <c r="H43" s="156">
        <v>37288.14</v>
      </c>
      <c r="I43" s="156">
        <v>37.29</v>
      </c>
      <c r="J43" s="136" t="s">
        <v>267</v>
      </c>
      <c r="K43" s="136">
        <v>38.53</v>
      </c>
      <c r="L43" s="157"/>
      <c r="M43" s="156">
        <f>IF(ISNUMBER(K43/G43),IF(NOT(K43/G43=0),K43/G43, " "), " ")</f>
        <v>2.7819494584837545</v>
      </c>
      <c r="N43" s="154" t="s">
        <v>268</v>
      </c>
    </row>
    <row r="44" spans="1:14" ht="34.200000000000003" x14ac:dyDescent="0.25">
      <c r="A44" s="152">
        <v>17</v>
      </c>
      <c r="B44" s="153" t="s">
        <v>269</v>
      </c>
      <c r="C44" s="134" t="s">
        <v>270</v>
      </c>
      <c r="D44" s="154" t="s">
        <v>260</v>
      </c>
      <c r="E44" s="155">
        <v>5.0000000000000001E-4</v>
      </c>
      <c r="F44" s="136" t="s">
        <v>271</v>
      </c>
      <c r="G44" s="136">
        <v>9.7799999999999994</v>
      </c>
      <c r="H44" s="156">
        <v>41325</v>
      </c>
      <c r="I44" s="156">
        <v>20.66</v>
      </c>
      <c r="J44" s="136" t="s">
        <v>272</v>
      </c>
      <c r="K44" s="136">
        <v>21.32</v>
      </c>
      <c r="L44" s="157"/>
      <c r="M44" s="156">
        <f>IF(ISNUMBER(K44/G44),IF(NOT(K44/G44=0),K44/G44, " "), " ")</f>
        <v>2.1799591002044991</v>
      </c>
      <c r="N44" s="154" t="s">
        <v>273</v>
      </c>
    </row>
    <row r="45" spans="1:14" ht="34.200000000000003" x14ac:dyDescent="0.25">
      <c r="A45" s="152">
        <v>18</v>
      </c>
      <c r="B45" s="153" t="s">
        <v>274</v>
      </c>
      <c r="C45" s="134" t="s">
        <v>275</v>
      </c>
      <c r="D45" s="154" t="s">
        <v>260</v>
      </c>
      <c r="E45" s="155">
        <v>3.3E-3</v>
      </c>
      <c r="F45" s="136" t="s">
        <v>276</v>
      </c>
      <c r="G45" s="136">
        <v>56.3</v>
      </c>
      <c r="H45" s="156">
        <v>41325</v>
      </c>
      <c r="I45" s="156">
        <v>136.37</v>
      </c>
      <c r="J45" s="136" t="s">
        <v>272</v>
      </c>
      <c r="K45" s="136">
        <v>140.72999999999999</v>
      </c>
      <c r="L45" s="157"/>
      <c r="M45" s="156">
        <f>IF(ISNUMBER(K45/G45),IF(NOT(K45/G45=0),K45/G45, " "), " ")</f>
        <v>2.499644760213144</v>
      </c>
      <c r="N45" s="154" t="s">
        <v>273</v>
      </c>
    </row>
    <row r="46" spans="1:14" ht="22.8" x14ac:dyDescent="0.25">
      <c r="A46" s="152">
        <v>19</v>
      </c>
      <c r="B46" s="153" t="s">
        <v>277</v>
      </c>
      <c r="C46" s="134" t="s">
        <v>278</v>
      </c>
      <c r="D46" s="154" t="s">
        <v>260</v>
      </c>
      <c r="E46" s="155">
        <v>2.9999999999999997E-4</v>
      </c>
      <c r="F46" s="136" t="s">
        <v>279</v>
      </c>
      <c r="G46" s="136">
        <v>3.21</v>
      </c>
      <c r="H46" s="156">
        <v>125677.97</v>
      </c>
      <c r="I46" s="156">
        <v>37.700000000000003</v>
      </c>
      <c r="J46" s="136" t="s">
        <v>280</v>
      </c>
      <c r="K46" s="136">
        <v>38.549999999999997</v>
      </c>
      <c r="L46" s="157"/>
      <c r="M46" s="156">
        <f>IF(ISNUMBER(K46/G46),IF(NOT(K46/G46=0),K46/G46, " "), " ")</f>
        <v>12.009345794392523</v>
      </c>
      <c r="N46" s="154" t="s">
        <v>281</v>
      </c>
    </row>
    <row r="47" spans="1:14" ht="34.200000000000003" x14ac:dyDescent="0.25">
      <c r="A47" s="152">
        <v>20</v>
      </c>
      <c r="B47" s="153" t="s">
        <v>282</v>
      </c>
      <c r="C47" s="134" t="s">
        <v>283</v>
      </c>
      <c r="D47" s="154" t="s">
        <v>260</v>
      </c>
      <c r="E47" s="155">
        <v>2E-3</v>
      </c>
      <c r="F47" s="136" t="s">
        <v>284</v>
      </c>
      <c r="G47" s="136">
        <v>60.08</v>
      </c>
      <c r="H47" s="156">
        <v>103200</v>
      </c>
      <c r="I47" s="156">
        <v>206.4</v>
      </c>
      <c r="J47" s="136" t="s">
        <v>285</v>
      </c>
      <c r="K47" s="136">
        <v>211.56</v>
      </c>
      <c r="L47" s="157"/>
      <c r="M47" s="156">
        <f>IF(ISNUMBER(K47/G47),IF(NOT(K47/G47=0),K47/G47, " "), " ")</f>
        <v>3.5213049267643144</v>
      </c>
      <c r="N47" s="154" t="s">
        <v>286</v>
      </c>
    </row>
    <row r="48" spans="1:14" ht="45.6" x14ac:dyDescent="0.25">
      <c r="A48" s="152">
        <v>21</v>
      </c>
      <c r="B48" s="153" t="s">
        <v>287</v>
      </c>
      <c r="C48" s="134" t="s">
        <v>288</v>
      </c>
      <c r="D48" s="154" t="s">
        <v>289</v>
      </c>
      <c r="E48" s="155">
        <v>2</v>
      </c>
      <c r="F48" s="136" t="s">
        <v>290</v>
      </c>
      <c r="G48" s="136">
        <v>10.52</v>
      </c>
      <c r="H48" s="156">
        <v>18.82</v>
      </c>
      <c r="I48" s="156">
        <v>37.64</v>
      </c>
      <c r="J48" s="136" t="s">
        <v>291</v>
      </c>
      <c r="K48" s="136">
        <v>38.6</v>
      </c>
      <c r="L48" s="157"/>
      <c r="M48" s="156">
        <f>IF(ISNUMBER(K48/G48),IF(NOT(K48/G48=0),K48/G48, " "), " ")</f>
        <v>3.6692015209125479</v>
      </c>
      <c r="N48" s="154" t="s">
        <v>292</v>
      </c>
    </row>
    <row r="49" spans="1:14" ht="34.200000000000003" x14ac:dyDescent="0.25">
      <c r="A49" s="152">
        <v>22</v>
      </c>
      <c r="B49" s="153" t="s">
        <v>293</v>
      </c>
      <c r="C49" s="134" t="s">
        <v>294</v>
      </c>
      <c r="D49" s="154" t="s">
        <v>295</v>
      </c>
      <c r="E49" s="155">
        <v>1.093</v>
      </c>
      <c r="F49" s="136" t="s">
        <v>296</v>
      </c>
      <c r="G49" s="136">
        <v>22.08</v>
      </c>
      <c r="H49" s="156">
        <v>90</v>
      </c>
      <c r="I49" s="156">
        <v>98.37</v>
      </c>
      <c r="J49" s="136" t="s">
        <v>297</v>
      </c>
      <c r="K49" s="136">
        <v>103.1</v>
      </c>
      <c r="L49" s="157"/>
      <c r="M49" s="156">
        <f>IF(ISNUMBER(K49/G49),IF(NOT(K49/G49=0),K49/G49, " "), " ")</f>
        <v>4.6693840579710146</v>
      </c>
      <c r="N49" s="154" t="s">
        <v>298</v>
      </c>
    </row>
    <row r="50" spans="1:14" ht="22.8" x14ac:dyDescent="0.25">
      <c r="A50" s="152">
        <v>23</v>
      </c>
      <c r="B50" s="153" t="s">
        <v>299</v>
      </c>
      <c r="C50" s="134" t="s">
        <v>300</v>
      </c>
      <c r="D50" s="154" t="s">
        <v>260</v>
      </c>
      <c r="E50" s="155">
        <v>2.9999999999999997E-4</v>
      </c>
      <c r="F50" s="136" t="s">
        <v>301</v>
      </c>
      <c r="G50" s="136">
        <v>3.46</v>
      </c>
      <c r="H50" s="156">
        <v>61732.38</v>
      </c>
      <c r="I50" s="156">
        <v>18.52</v>
      </c>
      <c r="J50" s="136" t="s">
        <v>302</v>
      </c>
      <c r="K50" s="136">
        <v>18.98</v>
      </c>
      <c r="L50" s="157"/>
      <c r="M50" s="156">
        <f>IF(ISNUMBER(K50/G50),IF(NOT(K50/G50=0),K50/G50, " "), " ")</f>
        <v>5.4855491329479769</v>
      </c>
      <c r="N50" s="154" t="s">
        <v>303</v>
      </c>
    </row>
    <row r="51" spans="1:14" ht="34.200000000000003" x14ac:dyDescent="0.25">
      <c r="A51" s="152">
        <v>24</v>
      </c>
      <c r="B51" s="153" t="s">
        <v>304</v>
      </c>
      <c r="C51" s="134" t="s">
        <v>305</v>
      </c>
      <c r="D51" s="154" t="s">
        <v>295</v>
      </c>
      <c r="E51" s="155">
        <v>0.23719999999999999</v>
      </c>
      <c r="F51" s="136" t="s">
        <v>306</v>
      </c>
      <c r="G51" s="136">
        <v>9.18</v>
      </c>
      <c r="H51" s="156">
        <v>126.06</v>
      </c>
      <c r="I51" s="156">
        <v>29.9</v>
      </c>
      <c r="J51" s="136" t="s">
        <v>307</v>
      </c>
      <c r="K51" s="136">
        <v>30.52</v>
      </c>
      <c r="L51" s="157"/>
      <c r="M51" s="156">
        <f>IF(ISNUMBER(K51/G51),IF(NOT(K51/G51=0),K51/G51, " "), " ")</f>
        <v>3.3246187363834423</v>
      </c>
      <c r="N51" s="154" t="s">
        <v>308</v>
      </c>
    </row>
    <row r="52" spans="1:14" ht="22.8" x14ac:dyDescent="0.25">
      <c r="A52" s="152">
        <v>25</v>
      </c>
      <c r="B52" s="153" t="s">
        <v>309</v>
      </c>
      <c r="C52" s="134" t="s">
        <v>310</v>
      </c>
      <c r="D52" s="154" t="s">
        <v>260</v>
      </c>
      <c r="E52" s="155">
        <v>8.3000000000000001E-3</v>
      </c>
      <c r="F52" s="136" t="s">
        <v>311</v>
      </c>
      <c r="G52" s="136">
        <v>41.09</v>
      </c>
      <c r="H52" s="156">
        <v>24228.81</v>
      </c>
      <c r="I52" s="156">
        <v>201.1</v>
      </c>
      <c r="J52" s="136" t="s">
        <v>312</v>
      </c>
      <c r="K52" s="136">
        <v>207.95</v>
      </c>
      <c r="L52" s="157"/>
      <c r="M52" s="156">
        <f>IF(ISNUMBER(K52/G52),IF(NOT(K52/G52=0),K52/G52, " "), " ")</f>
        <v>5.0608420540277432</v>
      </c>
      <c r="N52" s="154" t="s">
        <v>313</v>
      </c>
    </row>
    <row r="53" spans="1:14" ht="22.8" x14ac:dyDescent="0.25">
      <c r="A53" s="152">
        <v>26</v>
      </c>
      <c r="B53" s="153" t="s">
        <v>314</v>
      </c>
      <c r="C53" s="134" t="s">
        <v>315</v>
      </c>
      <c r="D53" s="154" t="s">
        <v>316</v>
      </c>
      <c r="E53" s="155">
        <v>4.6699999999999998E-2</v>
      </c>
      <c r="F53" s="136" t="s">
        <v>317</v>
      </c>
      <c r="G53" s="136">
        <v>0.32</v>
      </c>
      <c r="H53" s="156">
        <v>37.97</v>
      </c>
      <c r="I53" s="156">
        <v>1.77</v>
      </c>
      <c r="J53" s="136" t="s">
        <v>318</v>
      </c>
      <c r="K53" s="136">
        <v>1.83</v>
      </c>
      <c r="L53" s="157"/>
      <c r="M53" s="156">
        <f>IF(ISNUMBER(K53/G53),IF(NOT(K53/G53=0),K53/G53, " "), " ")</f>
        <v>5.71875</v>
      </c>
      <c r="N53" s="154" t="s">
        <v>319</v>
      </c>
    </row>
    <row r="54" spans="1:14" ht="34.200000000000003" x14ac:dyDescent="0.25">
      <c r="A54" s="152">
        <v>27</v>
      </c>
      <c r="B54" s="153" t="s">
        <v>320</v>
      </c>
      <c r="C54" s="134" t="s">
        <v>321</v>
      </c>
      <c r="D54" s="154" t="s">
        <v>260</v>
      </c>
      <c r="E54" s="155">
        <v>1E-4</v>
      </c>
      <c r="F54" s="136" t="s">
        <v>322</v>
      </c>
      <c r="G54" s="136">
        <v>0.92</v>
      </c>
      <c r="H54" s="156">
        <v>39771</v>
      </c>
      <c r="I54" s="156">
        <v>3.98</v>
      </c>
      <c r="J54" s="136" t="s">
        <v>323</v>
      </c>
      <c r="K54" s="136">
        <v>4.09</v>
      </c>
      <c r="L54" s="157"/>
      <c r="M54" s="156">
        <f>IF(ISNUMBER(K54/G54),IF(NOT(K54/G54=0),K54/G54, " "), " ")</f>
        <v>4.445652173913043</v>
      </c>
      <c r="N54" s="154" t="s">
        <v>324</v>
      </c>
    </row>
    <row r="55" spans="1:14" ht="68.400000000000006" x14ac:dyDescent="0.25">
      <c r="A55" s="152">
        <v>28</v>
      </c>
      <c r="B55" s="153" t="s">
        <v>325</v>
      </c>
      <c r="C55" s="134" t="s">
        <v>326</v>
      </c>
      <c r="D55" s="154" t="s">
        <v>260</v>
      </c>
      <c r="E55" s="155">
        <v>2.9999999999999997E-4</v>
      </c>
      <c r="F55" s="136" t="s">
        <v>327</v>
      </c>
      <c r="G55" s="136">
        <v>2.39</v>
      </c>
      <c r="H55" s="156">
        <v>13135.59</v>
      </c>
      <c r="I55" s="156">
        <v>3.94</v>
      </c>
      <c r="J55" s="136" t="s">
        <v>328</v>
      </c>
      <c r="K55" s="136">
        <v>4.17</v>
      </c>
      <c r="L55" s="157"/>
      <c r="M55" s="156">
        <f>IF(ISNUMBER(K55/G55),IF(NOT(K55/G55=0),K55/G55, " "), " ")</f>
        <v>1.7447698744769873</v>
      </c>
      <c r="N55" s="154" t="s">
        <v>329</v>
      </c>
    </row>
    <row r="56" spans="1:14" ht="34.200000000000003" x14ac:dyDescent="0.25">
      <c r="A56" s="152">
        <v>29</v>
      </c>
      <c r="B56" s="153" t="s">
        <v>330</v>
      </c>
      <c r="C56" s="134" t="s">
        <v>331</v>
      </c>
      <c r="D56" s="154" t="s">
        <v>260</v>
      </c>
      <c r="E56" s="155">
        <v>1E-3</v>
      </c>
      <c r="F56" s="136" t="s">
        <v>332</v>
      </c>
      <c r="G56" s="136">
        <v>14.49</v>
      </c>
      <c r="H56" s="156">
        <v>49632</v>
      </c>
      <c r="I56" s="156">
        <v>49.63</v>
      </c>
      <c r="J56" s="136" t="s">
        <v>333</v>
      </c>
      <c r="K56" s="136">
        <v>50.86</v>
      </c>
      <c r="L56" s="157"/>
      <c r="M56" s="156">
        <f>IF(ISNUMBER(K56/G56),IF(NOT(K56/G56=0),K56/G56, " "), " ")</f>
        <v>3.5100069013112489</v>
      </c>
      <c r="N56" s="154" t="s">
        <v>334</v>
      </c>
    </row>
    <row r="57" spans="1:14" ht="22.8" x14ac:dyDescent="0.25">
      <c r="A57" s="152">
        <v>30</v>
      </c>
      <c r="B57" s="153" t="s">
        <v>335</v>
      </c>
      <c r="C57" s="134" t="s">
        <v>336</v>
      </c>
      <c r="D57" s="154" t="s">
        <v>337</v>
      </c>
      <c r="E57" s="155">
        <v>5.8140000000000001</v>
      </c>
      <c r="F57" s="136" t="s">
        <v>338</v>
      </c>
      <c r="G57" s="136">
        <v>11.63</v>
      </c>
      <c r="H57" s="156">
        <v>4.24</v>
      </c>
      <c r="I57" s="156">
        <v>24.65</v>
      </c>
      <c r="J57" s="136" t="s">
        <v>339</v>
      </c>
      <c r="K57" s="136">
        <v>25.7</v>
      </c>
      <c r="L57" s="157"/>
      <c r="M57" s="156">
        <f>IF(ISNUMBER(K57/G57),IF(NOT(K57/G57=0),K57/G57, " "), " ")</f>
        <v>2.2098022355975924</v>
      </c>
      <c r="N57" s="154" t="s">
        <v>340</v>
      </c>
    </row>
    <row r="58" spans="1:14" ht="57" x14ac:dyDescent="0.25">
      <c r="A58" s="152">
        <v>31</v>
      </c>
      <c r="B58" s="153" t="s">
        <v>341</v>
      </c>
      <c r="C58" s="134" t="s">
        <v>342</v>
      </c>
      <c r="D58" s="154" t="s">
        <v>343</v>
      </c>
      <c r="E58" s="155">
        <v>6.0000000000000001E-3</v>
      </c>
      <c r="F58" s="136" t="s">
        <v>344</v>
      </c>
      <c r="G58" s="136">
        <v>14.7</v>
      </c>
      <c r="H58" s="156">
        <v>14142</v>
      </c>
      <c r="I58" s="156">
        <v>84.85</v>
      </c>
      <c r="J58" s="136" t="s">
        <v>345</v>
      </c>
      <c r="K58" s="136">
        <v>87.39</v>
      </c>
      <c r="L58" s="157"/>
      <c r="M58" s="156">
        <f>IF(ISNUMBER(K58/G58),IF(NOT(K58/G58=0),K58/G58, " "), " ")</f>
        <v>5.9448979591836739</v>
      </c>
      <c r="N58" s="154" t="s">
        <v>346</v>
      </c>
    </row>
    <row r="59" spans="1:14" ht="34.200000000000003" x14ac:dyDescent="0.25">
      <c r="A59" s="152">
        <v>32</v>
      </c>
      <c r="B59" s="153" t="s">
        <v>347</v>
      </c>
      <c r="C59" s="134" t="s">
        <v>348</v>
      </c>
      <c r="D59" s="154" t="s">
        <v>343</v>
      </c>
      <c r="E59" s="155">
        <v>1.3631</v>
      </c>
      <c r="F59" s="136" t="s">
        <v>349</v>
      </c>
      <c r="G59" s="136">
        <v>875.11</v>
      </c>
      <c r="H59" s="156">
        <v>2192</v>
      </c>
      <c r="I59" s="156">
        <v>2987.91</v>
      </c>
      <c r="J59" s="136" t="s">
        <v>350</v>
      </c>
      <c r="K59" s="136">
        <v>3598.49</v>
      </c>
      <c r="L59" s="157"/>
      <c r="M59" s="156">
        <f>IF(ISNUMBER(K59/G59),IF(NOT(K59/G59=0),K59/G59, " "), " ")</f>
        <v>4.1120430574442066</v>
      </c>
      <c r="N59" s="154" t="s">
        <v>351</v>
      </c>
    </row>
    <row r="60" spans="1:14" ht="34.200000000000003" x14ac:dyDescent="0.25">
      <c r="A60" s="152">
        <v>33</v>
      </c>
      <c r="B60" s="153" t="s">
        <v>352</v>
      </c>
      <c r="C60" s="134" t="s">
        <v>353</v>
      </c>
      <c r="D60" s="154" t="s">
        <v>260</v>
      </c>
      <c r="E60" s="155">
        <v>1.2E-2</v>
      </c>
      <c r="F60" s="136" t="s">
        <v>354</v>
      </c>
      <c r="G60" s="136">
        <v>8.68</v>
      </c>
      <c r="H60" s="156">
        <v>3941</v>
      </c>
      <c r="I60" s="156">
        <v>47.29</v>
      </c>
      <c r="J60" s="136" t="s">
        <v>355</v>
      </c>
      <c r="K60" s="136">
        <v>51.48</v>
      </c>
      <c r="L60" s="157"/>
      <c r="M60" s="156">
        <f>IF(ISNUMBER(K60/G60),IF(NOT(K60/G60=0),K60/G60, " "), " ")</f>
        <v>5.9308755760368665</v>
      </c>
      <c r="N60" s="154" t="s">
        <v>356</v>
      </c>
    </row>
    <row r="61" spans="1:14" ht="57" x14ac:dyDescent="0.25">
      <c r="A61" s="152">
        <v>34</v>
      </c>
      <c r="B61" s="153" t="s">
        <v>357</v>
      </c>
      <c r="C61" s="134" t="s">
        <v>358</v>
      </c>
      <c r="D61" s="154" t="s">
        <v>343</v>
      </c>
      <c r="E61" s="155">
        <v>6.9999999999999999E-4</v>
      </c>
      <c r="F61" s="136" t="s">
        <v>359</v>
      </c>
      <c r="G61" s="136">
        <v>7.0000000000000007E-2</v>
      </c>
      <c r="H61" s="156">
        <v>329.9</v>
      </c>
      <c r="I61" s="156">
        <v>0.23</v>
      </c>
      <c r="J61" s="136" t="s">
        <v>360</v>
      </c>
      <c r="K61" s="136">
        <v>0.26</v>
      </c>
      <c r="L61" s="157"/>
      <c r="M61" s="156">
        <f>IF(ISNUMBER(K61/G61),IF(NOT(K61/G61=0),K61/G61, " "), " ")</f>
        <v>3.714285714285714</v>
      </c>
      <c r="N61" s="154" t="s">
        <v>361</v>
      </c>
    </row>
    <row r="62" spans="1:14" ht="34.200000000000003" x14ac:dyDescent="0.25">
      <c r="A62" s="152">
        <v>35</v>
      </c>
      <c r="B62" s="153" t="s">
        <v>362</v>
      </c>
      <c r="C62" s="134" t="s">
        <v>363</v>
      </c>
      <c r="D62" s="154" t="s">
        <v>343</v>
      </c>
      <c r="E62" s="155">
        <v>0.29459999999999997</v>
      </c>
      <c r="F62" s="136" t="s">
        <v>364</v>
      </c>
      <c r="G62" s="136">
        <v>0.91</v>
      </c>
      <c r="H62" s="156">
        <v>24.12</v>
      </c>
      <c r="I62" s="156">
        <v>7.11</v>
      </c>
      <c r="J62" s="136" t="s">
        <v>365</v>
      </c>
      <c r="K62" s="136">
        <v>7.11</v>
      </c>
      <c r="L62" s="157"/>
      <c r="M62" s="156">
        <f>IF(ISNUMBER(K62/G62),IF(NOT(K62/G62=0),K62/G62, " "), " ")</f>
        <v>7.813186813186813</v>
      </c>
      <c r="N62" s="154" t="s">
        <v>366</v>
      </c>
    </row>
    <row r="63" spans="1:14" ht="45.6" x14ac:dyDescent="0.25">
      <c r="A63" s="152">
        <v>36</v>
      </c>
      <c r="B63" s="153" t="s">
        <v>367</v>
      </c>
      <c r="C63" s="134" t="s">
        <v>368</v>
      </c>
      <c r="D63" s="154" t="s">
        <v>316</v>
      </c>
      <c r="E63" s="155">
        <v>0.1</v>
      </c>
      <c r="F63" s="136" t="s">
        <v>369</v>
      </c>
      <c r="G63" s="136">
        <v>2.63</v>
      </c>
      <c r="H63" s="156"/>
      <c r="I63" s="156"/>
      <c r="J63" s="136" t="s">
        <v>370</v>
      </c>
      <c r="K63" s="136">
        <v>12.38</v>
      </c>
      <c r="L63" s="157"/>
      <c r="M63" s="156">
        <f>IF(ISNUMBER(K63/G63),IF(NOT(K63/G63=0),K63/G63, " "), " ")</f>
        <v>4.7072243346007605</v>
      </c>
      <c r="N63" s="154" t="s">
        <v>371</v>
      </c>
    </row>
    <row r="64" spans="1:14" ht="19.350000000000001" customHeight="1" x14ac:dyDescent="0.25">
      <c r="A64" s="150" t="s">
        <v>372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</row>
    <row r="65" spans="1:14" ht="19.350000000000001" customHeight="1" x14ac:dyDescent="0.25">
      <c r="A65" s="128" t="s">
        <v>257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</row>
    <row r="66" spans="1:14" ht="22.8" x14ac:dyDescent="0.25">
      <c r="A66" s="158">
        <v>37</v>
      </c>
      <c r="B66" s="159" t="s">
        <v>373</v>
      </c>
      <c r="C66" s="140" t="s">
        <v>374</v>
      </c>
      <c r="D66" s="160" t="s">
        <v>260</v>
      </c>
      <c r="E66" s="161">
        <v>2.1145999999999998</v>
      </c>
      <c r="F66" s="142" t="s">
        <v>233</v>
      </c>
      <c r="G66" s="142"/>
      <c r="H66" s="162"/>
      <c r="I66" s="162"/>
      <c r="J66" s="142" t="s">
        <v>233</v>
      </c>
      <c r="K66" s="142"/>
      <c r="L66" s="163"/>
      <c r="M66" s="162" t="str">
        <f>IF(ISNUMBER(K66/G66),IF(NOT(K66/G66=0),K66/G66, " "), " ")</f>
        <v xml:space="preserve"> </v>
      </c>
      <c r="N66" s="160"/>
    </row>
    <row r="67" spans="1:14" x14ac:dyDescent="0.25">
      <c r="A67" s="144" t="s">
        <v>180</v>
      </c>
      <c r="B67" s="145"/>
      <c r="C67" s="145"/>
      <c r="D67" s="145"/>
      <c r="E67" s="145"/>
      <c r="F67" s="145"/>
      <c r="G67" s="164">
        <v>3171</v>
      </c>
      <c r="H67" s="165"/>
      <c r="I67" s="165"/>
      <c r="J67" s="165"/>
      <c r="K67" s="164">
        <v>28633</v>
      </c>
      <c r="L67" s="166"/>
      <c r="M67" s="164">
        <f ca="1">IF(ISNUMBER(INDIRECT("K" &amp; ROW())/INDIRECT("G" &amp; ROW())),INDIRECT("K" &amp; ROW())/INDIRECT("G" &amp; ROW()), " ")</f>
        <v>9.0296436455376856</v>
      </c>
      <c r="N67" s="146" t="s">
        <v>375</v>
      </c>
    </row>
    <row r="68" spans="1:14" x14ac:dyDescent="0.25">
      <c r="A68" s="144" t="s">
        <v>185</v>
      </c>
      <c r="B68" s="145"/>
      <c r="C68" s="145"/>
      <c r="D68" s="145"/>
      <c r="E68" s="145"/>
      <c r="F68" s="145"/>
      <c r="G68" s="164"/>
      <c r="H68" s="165"/>
      <c r="I68" s="165"/>
      <c r="J68" s="165"/>
      <c r="K68" s="164"/>
      <c r="L68" s="166"/>
      <c r="M68" s="164" t="str">
        <f ca="1">IF(ISNUMBER(INDIRECT("K" &amp; ROW())/INDIRECT("G" &amp; ROW())),INDIRECT("K" &amp; ROW())/INDIRECT("G" &amp; ROW()), " ")</f>
        <v xml:space="preserve"> </v>
      </c>
      <c r="N68" s="146" t="s">
        <v>375</v>
      </c>
    </row>
    <row r="69" spans="1:14" x14ac:dyDescent="0.25">
      <c r="A69" s="144" t="s">
        <v>186</v>
      </c>
      <c r="B69" s="145"/>
      <c r="C69" s="145"/>
      <c r="D69" s="145"/>
      <c r="E69" s="145"/>
      <c r="F69" s="145"/>
      <c r="G69" s="164">
        <v>1990</v>
      </c>
      <c r="H69" s="165"/>
      <c r="I69" s="165"/>
      <c r="J69" s="165"/>
      <c r="K69" s="164">
        <v>23892</v>
      </c>
      <c r="L69" s="166"/>
      <c r="M69" s="164">
        <f ca="1">IF(ISNUMBER(INDIRECT("K" &amp; ROW())/INDIRECT("G" &amp; ROW())),INDIRECT("K" &amp; ROW())/INDIRECT("G" &amp; ROW()), " ")</f>
        <v>12.006030150753769</v>
      </c>
      <c r="N69" s="146" t="s">
        <v>375</v>
      </c>
    </row>
    <row r="70" spans="1:14" x14ac:dyDescent="0.25">
      <c r="A70" s="144" t="s">
        <v>187</v>
      </c>
      <c r="B70" s="145"/>
      <c r="C70" s="145"/>
      <c r="D70" s="145"/>
      <c r="E70" s="145"/>
      <c r="F70" s="145"/>
      <c r="G70" s="164">
        <v>1169</v>
      </c>
      <c r="H70" s="165"/>
      <c r="I70" s="165"/>
      <c r="J70" s="165"/>
      <c r="K70" s="164">
        <v>4723</v>
      </c>
      <c r="L70" s="166"/>
      <c r="M70" s="164">
        <f ca="1">IF(ISNUMBER(INDIRECT("K" &amp; ROW())/INDIRECT("G" &amp; ROW())),INDIRECT("K" &amp; ROW())/INDIRECT("G" &amp; ROW()), " ")</f>
        <v>4.0402053036783574</v>
      </c>
      <c r="N70" s="146" t="s">
        <v>375</v>
      </c>
    </row>
    <row r="71" spans="1:14" x14ac:dyDescent="0.25">
      <c r="A71" s="144" t="s">
        <v>188</v>
      </c>
      <c r="B71" s="145"/>
      <c r="C71" s="145"/>
      <c r="D71" s="145"/>
      <c r="E71" s="145"/>
      <c r="F71" s="145"/>
      <c r="G71" s="164">
        <v>19</v>
      </c>
      <c r="H71" s="165"/>
      <c r="I71" s="165"/>
      <c r="J71" s="165"/>
      <c r="K71" s="164">
        <v>103</v>
      </c>
      <c r="L71" s="166"/>
      <c r="M71" s="164">
        <f ca="1">IF(ISNUMBER(INDIRECT("K" &amp; ROW())/INDIRECT("G" &amp; ROW())),INDIRECT("K" &amp; ROW())/INDIRECT("G" &amp; ROW()), " ")</f>
        <v>5.4210526315789478</v>
      </c>
      <c r="N71" s="146" t="s">
        <v>375</v>
      </c>
    </row>
    <row r="72" spans="1:14" x14ac:dyDescent="0.25">
      <c r="A72" s="147" t="s">
        <v>189</v>
      </c>
      <c r="B72" s="148"/>
      <c r="C72" s="148"/>
      <c r="D72" s="148"/>
      <c r="E72" s="148"/>
      <c r="F72" s="148"/>
      <c r="G72" s="167">
        <v>1575</v>
      </c>
      <c r="H72" s="168"/>
      <c r="I72" s="168"/>
      <c r="J72" s="168"/>
      <c r="K72" s="167">
        <v>16056</v>
      </c>
      <c r="L72" s="169"/>
      <c r="M72" s="167">
        <f ca="1">IF(ISNUMBER(INDIRECT("K" &amp; ROW())/INDIRECT("G" &amp; ROW())),INDIRECT("K" &amp; ROW())/INDIRECT("G" &amp; ROW()), " ")</f>
        <v>10.194285714285714</v>
      </c>
      <c r="N72" s="149" t="s">
        <v>375</v>
      </c>
    </row>
    <row r="73" spans="1:14" x14ac:dyDescent="0.25">
      <c r="A73" s="147" t="s">
        <v>190</v>
      </c>
      <c r="B73" s="148"/>
      <c r="C73" s="148"/>
      <c r="D73" s="148"/>
      <c r="E73" s="148"/>
      <c r="F73" s="148"/>
      <c r="G73" s="167">
        <v>1004</v>
      </c>
      <c r="H73" s="168"/>
      <c r="I73" s="168"/>
      <c r="J73" s="168"/>
      <c r="K73" s="167">
        <v>9632</v>
      </c>
      <c r="L73" s="169"/>
      <c r="M73" s="167">
        <f ca="1">IF(ISNUMBER(INDIRECT("K" &amp; ROW())/INDIRECT("G" &amp; ROW())),INDIRECT("K" &amp; ROW())/INDIRECT("G" &amp; ROW()), " ")</f>
        <v>9.5936254980079685</v>
      </c>
      <c r="N73" s="149" t="s">
        <v>375</v>
      </c>
    </row>
    <row r="74" spans="1:14" x14ac:dyDescent="0.25">
      <c r="A74" s="147" t="s">
        <v>191</v>
      </c>
      <c r="B74" s="148"/>
      <c r="C74" s="148"/>
      <c r="D74" s="148"/>
      <c r="E74" s="148"/>
      <c r="F74" s="148"/>
      <c r="G74" s="167"/>
      <c r="H74" s="168"/>
      <c r="I74" s="168"/>
      <c r="J74" s="168"/>
      <c r="K74" s="167"/>
      <c r="L74" s="169"/>
      <c r="M74" s="167" t="str">
        <f ca="1">IF(ISNUMBER(INDIRECT("K" &amp; ROW())/INDIRECT("G" &amp; ROW())),INDIRECT("K" &amp; ROW())/INDIRECT("G" &amp; ROW()), " ")</f>
        <v xml:space="preserve"> </v>
      </c>
      <c r="N74" s="149" t="s">
        <v>375</v>
      </c>
    </row>
    <row r="75" spans="1:14" ht="30" customHeight="1" x14ac:dyDescent="0.25">
      <c r="A75" s="144" t="s">
        <v>192</v>
      </c>
      <c r="B75" s="145"/>
      <c r="C75" s="145"/>
      <c r="D75" s="145"/>
      <c r="E75" s="145"/>
      <c r="F75" s="145"/>
      <c r="G75" s="164">
        <v>85</v>
      </c>
      <c r="H75" s="165"/>
      <c r="I75" s="165"/>
      <c r="J75" s="165"/>
      <c r="K75" s="164">
        <v>654</v>
      </c>
      <c r="L75" s="166"/>
      <c r="M75" s="164">
        <f ca="1">IF(ISNUMBER(INDIRECT("K" &amp; ROW())/INDIRECT("G" &amp; ROW())),INDIRECT("K" &amp; ROW())/INDIRECT("G" &amp; ROW()), " ")</f>
        <v>7.6941176470588237</v>
      </c>
      <c r="N75" s="146" t="s">
        <v>375</v>
      </c>
    </row>
    <row r="76" spans="1:14" x14ac:dyDescent="0.25">
      <c r="A76" s="144" t="s">
        <v>193</v>
      </c>
      <c r="B76" s="145"/>
      <c r="C76" s="145"/>
      <c r="D76" s="145"/>
      <c r="E76" s="145"/>
      <c r="F76" s="145"/>
      <c r="G76" s="164">
        <v>907</v>
      </c>
      <c r="H76" s="165"/>
      <c r="I76" s="165"/>
      <c r="J76" s="165"/>
      <c r="K76" s="164">
        <v>8346</v>
      </c>
      <c r="L76" s="166"/>
      <c r="M76" s="164">
        <f ca="1">IF(ISNUMBER(INDIRECT("K" &amp; ROW())/INDIRECT("G" &amp; ROW())),INDIRECT("K" &amp; ROW())/INDIRECT("G" &amp; ROW()), " ")</f>
        <v>9.2017640573318626</v>
      </c>
      <c r="N76" s="146" t="s">
        <v>375</v>
      </c>
    </row>
    <row r="77" spans="1:14" x14ac:dyDescent="0.25">
      <c r="A77" s="144" t="s">
        <v>194</v>
      </c>
      <c r="B77" s="145"/>
      <c r="C77" s="145"/>
      <c r="D77" s="145"/>
      <c r="E77" s="145"/>
      <c r="F77" s="145"/>
      <c r="G77" s="164">
        <v>4583</v>
      </c>
      <c r="H77" s="165"/>
      <c r="I77" s="165"/>
      <c r="J77" s="165"/>
      <c r="K77" s="164">
        <v>43730</v>
      </c>
      <c r="L77" s="166"/>
      <c r="M77" s="164">
        <f ca="1">IF(ISNUMBER(INDIRECT("K" &amp; ROW())/INDIRECT("G" &amp; ROW())),INDIRECT("K" &amp; ROW())/INDIRECT("G" &amp; ROW()), " ")</f>
        <v>9.5417848570805148</v>
      </c>
      <c r="N77" s="146" t="s">
        <v>375</v>
      </c>
    </row>
    <row r="78" spans="1:14" x14ac:dyDescent="0.25">
      <c r="A78" s="144" t="s">
        <v>195</v>
      </c>
      <c r="B78" s="145"/>
      <c r="C78" s="145"/>
      <c r="D78" s="145"/>
      <c r="E78" s="145"/>
      <c r="F78" s="145"/>
      <c r="G78" s="164">
        <v>88</v>
      </c>
      <c r="H78" s="165"/>
      <c r="I78" s="165"/>
      <c r="J78" s="165"/>
      <c r="K78" s="164">
        <v>873</v>
      </c>
      <c r="L78" s="166"/>
      <c r="M78" s="164">
        <f ca="1">IF(ISNUMBER(INDIRECT("K" &amp; ROW())/INDIRECT("G" &amp; ROW())),INDIRECT("K" &amp; ROW())/INDIRECT("G" &amp; ROW()), " ")</f>
        <v>9.920454545454545</v>
      </c>
      <c r="N78" s="146" t="s">
        <v>375</v>
      </c>
    </row>
    <row r="79" spans="1:14" x14ac:dyDescent="0.25">
      <c r="A79" s="144" t="s">
        <v>196</v>
      </c>
      <c r="B79" s="145"/>
      <c r="C79" s="145"/>
      <c r="D79" s="145"/>
      <c r="E79" s="145"/>
      <c r="F79" s="145"/>
      <c r="G79" s="164">
        <v>66</v>
      </c>
      <c r="H79" s="165"/>
      <c r="I79" s="165"/>
      <c r="J79" s="165"/>
      <c r="K79" s="164">
        <v>627</v>
      </c>
      <c r="L79" s="166"/>
      <c r="M79" s="164">
        <f ca="1">IF(ISNUMBER(INDIRECT("K" &amp; ROW())/INDIRECT("G" &amp; ROW())),INDIRECT("K" &amp; ROW())/INDIRECT("G" &amp; ROW()), " ")</f>
        <v>9.5</v>
      </c>
      <c r="N79" s="146" t="s">
        <v>375</v>
      </c>
    </row>
    <row r="80" spans="1:14" x14ac:dyDescent="0.25">
      <c r="A80" s="144" t="s">
        <v>197</v>
      </c>
      <c r="B80" s="145"/>
      <c r="C80" s="145"/>
      <c r="D80" s="145"/>
      <c r="E80" s="145"/>
      <c r="F80" s="145"/>
      <c r="G80" s="164">
        <v>21</v>
      </c>
      <c r="H80" s="165"/>
      <c r="I80" s="165"/>
      <c r="J80" s="165"/>
      <c r="K80" s="164">
        <v>91</v>
      </c>
      <c r="L80" s="166"/>
      <c r="M80" s="164">
        <f ca="1">IF(ISNUMBER(INDIRECT("K" &amp; ROW())/INDIRECT("G" &amp; ROW())),INDIRECT("K" &amp; ROW())/INDIRECT("G" &amp; ROW()), " ")</f>
        <v>4.333333333333333</v>
      </c>
      <c r="N80" s="146" t="s">
        <v>375</v>
      </c>
    </row>
    <row r="81" spans="1:14" x14ac:dyDescent="0.25">
      <c r="A81" s="144" t="s">
        <v>198</v>
      </c>
      <c r="B81" s="145"/>
      <c r="C81" s="145"/>
      <c r="D81" s="145"/>
      <c r="E81" s="145"/>
      <c r="F81" s="145"/>
      <c r="G81" s="164">
        <v>5750</v>
      </c>
      <c r="H81" s="165"/>
      <c r="I81" s="165"/>
      <c r="J81" s="165"/>
      <c r="K81" s="164">
        <v>54321</v>
      </c>
      <c r="L81" s="166"/>
      <c r="M81" s="164">
        <f ca="1">IF(ISNUMBER(INDIRECT("K" &amp; ROW())/INDIRECT("G" &amp; ROW())),INDIRECT("K" &amp; ROW())/INDIRECT("G" &amp; ROW()), " ")</f>
        <v>9.4471304347826095</v>
      </c>
      <c r="N81" s="146" t="s">
        <v>375</v>
      </c>
    </row>
    <row r="82" spans="1:14" ht="30" customHeight="1" x14ac:dyDescent="0.25">
      <c r="A82" s="144" t="s">
        <v>199</v>
      </c>
      <c r="B82" s="145"/>
      <c r="C82" s="145"/>
      <c r="D82" s="145"/>
      <c r="E82" s="145"/>
      <c r="F82" s="145"/>
      <c r="G82" s="164">
        <v>288.22000000000003</v>
      </c>
      <c r="H82" s="165"/>
      <c r="I82" s="165"/>
      <c r="J82" s="165"/>
      <c r="K82" s="164">
        <v>1608.23</v>
      </c>
      <c r="L82" s="166"/>
      <c r="M82" s="164">
        <f ca="1">IF(ISNUMBER(INDIRECT("K" &amp; ROW())/INDIRECT("G" &amp; ROW())),INDIRECT("K" &amp; ROW())/INDIRECT("G" &amp; ROW()), " ")</f>
        <v>5.5798695440982575</v>
      </c>
      <c r="N82" s="146" t="s">
        <v>375</v>
      </c>
    </row>
    <row r="83" spans="1:14" x14ac:dyDescent="0.25">
      <c r="A83" s="147" t="s">
        <v>200</v>
      </c>
      <c r="B83" s="148"/>
      <c r="C83" s="148"/>
      <c r="D83" s="148"/>
      <c r="E83" s="148"/>
      <c r="F83" s="148"/>
      <c r="G83" s="167">
        <v>6038.22</v>
      </c>
      <c r="H83" s="168"/>
      <c r="I83" s="168"/>
      <c r="J83" s="168"/>
      <c r="K83" s="167">
        <v>55929.23</v>
      </c>
      <c r="L83" s="169"/>
      <c r="M83" s="167">
        <f ca="1">IF(ISNUMBER(INDIRECT("K" &amp; ROW())/INDIRECT("G" &amp; ROW())),INDIRECT("K" &amp; ROW())/INDIRECT("G" &amp; ROW()), " ")</f>
        <v>9.2625359791461719</v>
      </c>
      <c r="N83" s="149" t="s">
        <v>375</v>
      </c>
    </row>
    <row r="84" spans="1:14" x14ac:dyDescent="0.25">
      <c r="A84" s="48"/>
      <c r="G84" s="67"/>
      <c r="H84" s="68"/>
      <c r="I84" s="68"/>
      <c r="J84" s="68"/>
      <c r="K84" s="67"/>
      <c r="L84" s="69"/>
      <c r="M84" s="67"/>
      <c r="N84" s="48"/>
    </row>
    <row r="85" spans="1:14" x14ac:dyDescent="0.2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75" t="s">
        <v>71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3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75" t="s">
        <v>72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</sheetData>
  <mergeCells count="50">
    <mergeCell ref="A79:F79"/>
    <mergeCell ref="A80:F80"/>
    <mergeCell ref="A81:F81"/>
    <mergeCell ref="A82:F82"/>
    <mergeCell ref="A83:F83"/>
    <mergeCell ref="A73:F73"/>
    <mergeCell ref="A74:F74"/>
    <mergeCell ref="A75:F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24:N24"/>
    <mergeCell ref="A25:N25"/>
    <mergeCell ref="A34:N34"/>
    <mergeCell ref="A41:N41"/>
    <mergeCell ref="A64:N64"/>
    <mergeCell ref="A65:N6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