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71" i="16"/>
  <c r="M7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0" i="8"/>
  <c r="K79" i="8"/>
  <c r="H80" i="8"/>
  <c r="H79" i="8"/>
  <c r="J14" i="16"/>
  <c r="G14" i="16"/>
  <c r="K30" i="8"/>
  <c r="H30" i="8"/>
  <c r="A18" i="16"/>
  <c r="B34" i="8"/>
  <c r="M73" i="16"/>
  <c r="M77" i="16"/>
  <c r="M81" i="16"/>
  <c r="M85" i="16"/>
  <c r="M74" i="16"/>
  <c r="M78" i="16"/>
  <c r="M82" i="16"/>
  <c r="M86" i="16"/>
  <c r="M75" i="16"/>
  <c r="M79" i="16"/>
  <c r="M83" i="16"/>
  <c r="M87" i="16"/>
  <c r="M76" i="16"/>
  <c r="M80" i="16"/>
  <c r="M84" i="16"/>
  <c r="M8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<sst xmlns="http://schemas.openxmlformats.org/spreadsheetml/2006/main" count="561" uniqueCount="412">
  <si>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</si>
  <si>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</si>
  <si>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</si>
  <si>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</si>
  <si>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</si>
  <si>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</si>
  <si>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</si>
  <si>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</si>
  <si>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</si>
  <si>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</si>
  <si>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</si>
  <si>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</si>
  <si>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</si>
  <si>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</si>
  <si>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</si>
  <si>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</si>
  <si>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</si>
  <si>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</si>
  <si>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</si>
  <si>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</si>
  <si>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</si>
  <si>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</si>
  <si>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</si>
  <si>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</si>
  <si>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</si>
  <si>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</si>
  <si>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</si>
  <si>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</si>
  <si>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</si>
  <si>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</si>
  <si>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</si>
  <si>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</si>
  <si>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</si>
  <si>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</si>
  <si>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</si>
  <si>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</si>
  <si>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</si>
  <si>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</si>
  <si>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</si>
  <si>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</si>
  <si>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</si>
  <si>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</si>
  <si>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</si>
  <si>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</si>
  <si>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</si>
  <si>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</si>
  <si>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</si>
  <si>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</si>
  <si>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</si>
  <si>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</si>
  <si>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</si>
  <si>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</si>
  <si>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</si>
  <si>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</si>
  <si>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</si>
  <si>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</si>
  <si>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</si>
  <si>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</si>
  <si>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</si>
  <si>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</si>
  <si>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</si>
  <si>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</si>
  <si>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</si>
  <si>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</si>
  <si>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</si>
  <si>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16.03.2016</t>
  </si>
  <si>
    <t>01.10.2015</t>
  </si>
  <si>
    <t>31.10.2015</t>
  </si>
  <si>
    <t>О ПРИЕМКЕ ВЫПОЛНЕННЫХ РАБОТ за Октябрь 2015</t>
  </si>
  <si>
    <t>на Нечипуренко 42</t>
  </si>
  <si>
    <t>Сдал:  _________________ //</t>
  </si>
  <si>
    <t>Принял:  _________________ //</t>
  </si>
  <si>
    <t>Раздел 5. МАЙ</t>
  </si>
  <si>
    <t>кв.54,37,55 Ремонт кровли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</si>
  <si>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</si>
  <si>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0,052
71
52</t>
  </si>
  <si>
    <t>875,34
_____
2335,16</t>
  </si>
  <si>
    <t>295,63
_____
24,82</t>
  </si>
  <si>
    <t>182
39
31</t>
  </si>
  <si>
    <t>46
_____
121</t>
  </si>
  <si>
    <t>15
_____
1</t>
  </si>
  <si>
    <t>1330
399
292</t>
  </si>
  <si>
    <t>547
_____
698</t>
  </si>
  <si>
    <t>Р</t>
  </si>
  <si>
    <t>85
_____
15</t>
  </si>
  <si>
    <t>ТЕРр58-6-1
Ремонт отдельных мест покрытия из асбоцементных листов: обыкновенного профиля Ремонт конька
100 м2 покрытия
1 749,78 = 3 506,13 - 135 x 13,01
НР 71%=83%*0.85 от ФОТ
СП 52%=65%*0.8 от ФОТ</t>
  </si>
  <si>
    <t>0,028
71
52</t>
  </si>
  <si>
    <t>875,34
_____
578,81</t>
  </si>
  <si>
    <t>49
22
17</t>
  </si>
  <si>
    <t>25
_____
16</t>
  </si>
  <si>
    <t>8
_____
1</t>
  </si>
  <si>
    <t>399
214
157</t>
  </si>
  <si>
    <t>294
_____
59</t>
  </si>
  <si>
    <t>46
_____
8</t>
  </si>
  <si>
    <t>ТЕРр58-16-3
Ремонт цементной стяжки площадью заделки: до 1,0 м2
100 мест
НР 71%=83%*0.85 от ФОТ
СП 52%=65%*0.8 от ФОТ</t>
  </si>
  <si>
    <t>0,0054
71
52</t>
  </si>
  <si>
    <t>1454,88
_____
1507,45</t>
  </si>
  <si>
    <t>93,43
_____
16,79</t>
  </si>
  <si>
    <t>17
7
5</t>
  </si>
  <si>
    <t>8
_____
8</t>
  </si>
  <si>
    <t>135
67
49</t>
  </si>
  <si>
    <t>94
_____
38</t>
  </si>
  <si>
    <t>3
_____
1</t>
  </si>
  <si>
    <t>Раздел 7. ИЮНЬ</t>
  </si>
  <si>
    <t>подвал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</si>
  <si>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</si>
  <si>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
65
40</t>
  </si>
  <si>
    <t>2116,11
_____
4194,75</t>
  </si>
  <si>
    <t>34,23
_____
3,51</t>
  </si>
  <si>
    <t>63
16
11</t>
  </si>
  <si>
    <t>21
_____
42</t>
  </si>
  <si>
    <t>422
165
102</t>
  </si>
  <si>
    <t>254
_____
166</t>
  </si>
  <si>
    <t>Раздел 10. СЕНТЯБРЬ</t>
  </si>
  <si>
    <t>кв.19</t>
  </si>
  <si>
    <t>ТЕРр58-19-1
Смена мелких покрытий из листовой стали в кровлях из рулонных и штучных материалов: разжелобков
100 м покрытия
НР 71%=83%*0.85 от ФОТ
СП 52%=65%*0.8 от ФОТ</t>
  </si>
  <si>
    <t>0,048
71
52</t>
  </si>
  <si>
    <t>1562,62
_____
5425,4</t>
  </si>
  <si>
    <t>9,54
_____
1,82</t>
  </si>
  <si>
    <t>336
62
49</t>
  </si>
  <si>
    <t>75
_____
261</t>
  </si>
  <si>
    <t>1722
640
469</t>
  </si>
  <si>
    <t>901
_____
819</t>
  </si>
  <si>
    <t>2
_____
1</t>
  </si>
  <si>
    <t>Ремонт подъезда.</t>
  </si>
  <si>
    <t>ТЕРр62-7-2
Улучшенная масляная окраска ранее окрашенных стен: за один раз с расчисткой старой краски до 35%
100 м2 окрашиваемой поверхности
НР 68%=80%*0.85 от ФОТ
СП 40%=50%*0.8 от ФОТ</t>
  </si>
  <si>
    <t>1,29
68
40</t>
  </si>
  <si>
    <t>490,31
_____
732,35</t>
  </si>
  <si>
    <t>9,57
_____
1,4</t>
  </si>
  <si>
    <t>1590
507
317</t>
  </si>
  <si>
    <t>632
_____
946</t>
  </si>
  <si>
    <t>12
_____
2</t>
  </si>
  <si>
    <t>11113
5177
3045</t>
  </si>
  <si>
    <t>7591
_____
3456</t>
  </si>
  <si>
    <t>66
_____
22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</si>
  <si>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</si>
  <si>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1,107
68
40</t>
  </si>
  <si>
    <t>147,72
_____
26,66</t>
  </si>
  <si>
    <t>6,47
_____
1,4</t>
  </si>
  <si>
    <t>200
133
83</t>
  </si>
  <si>
    <t>164
_____
29</t>
  </si>
  <si>
    <t>7
_____
2</t>
  </si>
  <si>
    <t>2186
1348
793</t>
  </si>
  <si>
    <t>1964
_____
184</t>
  </si>
  <si>
    <t>38
_____
19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</si>
  <si>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</si>
  <si>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1,192
67
40</t>
  </si>
  <si>
    <t>910,69
_____
111,46</t>
  </si>
  <si>
    <t>36,38
_____
23,98</t>
  </si>
  <si>
    <t>1262
881
558</t>
  </si>
  <si>
    <t>1086
_____
133</t>
  </si>
  <si>
    <t>43
_____
29</t>
  </si>
  <si>
    <t>13866
8961
5350</t>
  </si>
  <si>
    <t>13031
_____
476</t>
  </si>
  <si>
    <t>359
_____
343</t>
  </si>
  <si>
    <t>ТЕРр62-9-2
Улучшенная масляная окраска ранее окрашенных окон: за один раз с расчисткой старой краски до 35%
100 м2 окрашиваемой поверхности
НР 68%=80%*0.85 от ФОТ
СП 40%=50%*0.8 от ФОТ</t>
  </si>
  <si>
    <t>0,243
68
40</t>
  </si>
  <si>
    <t>894,35
_____
688,04</t>
  </si>
  <si>
    <t>387
174
109</t>
  </si>
  <si>
    <t>217
_____
168</t>
  </si>
  <si>
    <t>3174
1776
1045</t>
  </si>
  <si>
    <t>2608
_____
553</t>
  </si>
  <si>
    <t>13
_____
4</t>
  </si>
  <si>
    <t>ТЕРр62-18-3
Окраска масляными составами: торцов лестничных маршей
100 м2 окрашиваемой поверхности
НР 68%=80%*0.85 от ФОТ
СП 40%=50%*0.8 от ФОТ</t>
  </si>
  <si>
    <t>0,082
68
40</t>
  </si>
  <si>
    <t>449,74
_____
525,51</t>
  </si>
  <si>
    <t>81
30
19</t>
  </si>
  <si>
    <t>37
_____
43</t>
  </si>
  <si>
    <t>596
302
178</t>
  </si>
  <si>
    <t>443
_____
149</t>
  </si>
  <si>
    <t>4
_____
1</t>
  </si>
  <si>
    <t>ТЕРр62-10-2
Улучшенная масляная окраска ранее окрашенных дверей: за один раз с расчисткой старой краски до 35%
100 м2 окрашиваемой поверхности
НР 68%=80%*0.85 от ФОТ
СП 40%=50%*0.8 от ФОТ</t>
  </si>
  <si>
    <t>0,05
68
40</t>
  </si>
  <si>
    <t>635,54
_____
709,02</t>
  </si>
  <si>
    <t>68
26
16</t>
  </si>
  <si>
    <t>32
_____
36</t>
  </si>
  <si>
    <t>502
260
153</t>
  </si>
  <si>
    <t>381
_____
118</t>
  </si>
  <si>
    <t>ТЕРр62-35-1
Окраска масляными составами ранее окрашенных металлических решеток и оград: без рельефа за 1 раз
100 м2 окрашиваемой поверхности
НР 68%=80%*0.85 от ФОТ
СП 40%=50%*0.8 от ФОТ</t>
  </si>
  <si>
    <t>0,278
68
40</t>
  </si>
  <si>
    <t>685,23
_____
255,64</t>
  </si>
  <si>
    <t>262
152
95</t>
  </si>
  <si>
    <t>190
_____
72</t>
  </si>
  <si>
    <t>2505
1554
914</t>
  </si>
  <si>
    <t>2286
_____
217</t>
  </si>
  <si>
    <t>Раздел 11. НОЯБРЬ</t>
  </si>
  <si>
    <t>ТЕРр65-10-1
Очистка канализационной сети: внутренней
100 м трубопровода
НР 88%=103%*0.85 от ФОТ
СП 48%=60%*0.8 от ФОТ</t>
  </si>
  <si>
    <t>0,2
88
48</t>
  </si>
  <si>
    <t>332,63
_____
174,41</t>
  </si>
  <si>
    <t>102
69
40</t>
  </si>
  <si>
    <t>67
_____
35</t>
  </si>
  <si>
    <t>948
703
384</t>
  </si>
  <si>
    <t>799
_____
148</t>
  </si>
  <si>
    <t>Итого прямые затраты по акту</t>
  </si>
  <si>
    <t>2600
_____
1910</t>
  </si>
  <si>
    <t>89
_____
35</t>
  </si>
  <si>
    <t>31193
_____
7081</t>
  </si>
  <si>
    <t>624
_____
415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</si>
  <si>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</si>
  <si>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</si>
  <si>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</si>
  <si>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</si>
  <si>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</si>
  <si>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</si>
  <si>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</si>
  <si>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</si>
  <si>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Стекольные, обойные и облицовочные работы (ремонтно-строительные)</t>
  </si>
  <si>
    <t xml:space="preserve">    Малярные работы (ремонтно-строительные)</t>
  </si>
  <si>
    <t xml:space="preserve">    Штукатурные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</si>
  <si>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</si>
  <si>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</si>
  <si>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</si>
  <si>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</si>
  <si>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</si>
  <si>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</si>
  <si>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</si>
  <si>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</si>
  <si>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</si>
  <si>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</si>
  <si>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</si>
  <si>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</si>
  <si>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</si>
  <si>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</si>
  <si>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</si>
  <si>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</si>
  <si>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</si>
  <si>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</si>
  <si>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</si>
  <si>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</si>
  <si>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</si>
  <si>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</si>
  <si>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</si>
  <si>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</si>
  <si>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</si>
  <si>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</si>
  <si>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</si>
  <si>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</si>
  <si>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1-4-1</t>
  </si>
  <si>
    <t>Затраты труда рабочих (ср 4,1)</t>
  </si>
  <si>
    <t xml:space="preserve">12,34
</t>
  </si>
  <si>
    <t xml:space="preserve">148,13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</si>
  <si>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</si>
  <si>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</si>
  <si>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</si>
  <si>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</si>
  <si>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</si>
  <si>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</si>
  <si>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</si>
  <si>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</si>
  <si>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</si>
  <si>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</si>
  <si>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</si>
  <si>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</si>
  <si>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</si>
  <si>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</si>
  <si>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</si>
  <si>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</si>
  <si>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</si>
  <si>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405
</t>
  </si>
  <si>
    <t>Растворосмесители передвижные: 65 л</t>
  </si>
  <si>
    <t xml:space="preserve">14,49
</t>
  </si>
  <si>
    <t xml:space="preserve">157
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</si>
  <si>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</si>
  <si>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</si>
  <si>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</si>
  <si>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МТРиЭ ЧО, Пост. № 52/1 (330804-1)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</si>
  <si>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</si>
  <si>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</si>
  <si>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</si>
  <si>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</si>
  <si>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</si>
  <si>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</si>
  <si>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</si>
  <si>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</si>
  <si>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</si>
  <si>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</si>
  <si>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</si>
  <si>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</si>
  <si>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</si>
  <si>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</si>
  <si>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75575,9
</t>
  </si>
  <si>
    <t>Среднее (08.05.123, 08.05.128.2, 08.05.1233,08.05.128.1)</t>
  </si>
  <si>
    <t>101-0244</t>
  </si>
  <si>
    <t>Замазка оконная на олифе</t>
  </si>
  <si>
    <t xml:space="preserve">8740
</t>
  </si>
  <si>
    <t xml:space="preserve">41818,65
</t>
  </si>
  <si>
    <t>Среднее (13.01.158, 13.01.159)</t>
  </si>
  <si>
    <t>101-0404</t>
  </si>
  <si>
    <t>Краска для наружных работ: черная, марок МА-015, ПФ-014</t>
  </si>
  <si>
    <t xml:space="preserve">13850
</t>
  </si>
  <si>
    <t xml:space="preserve">38529,12
</t>
  </si>
  <si>
    <t>Среднее (14.01.039,14.01.0392)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</si>
  <si>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</si>
  <si>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</si>
  <si>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</si>
  <si>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42646,72
</t>
  </si>
  <si>
    <t>МТРиЭ ЧО, Пост.от 05.11.2015 г. №52/1, п.111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</si>
  <si>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</si>
  <si>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</si>
  <si>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</si>
  <si>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</si>
  <si>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</si>
  <si>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>101-0488</t>
  </si>
  <si>
    <t>Купорос медный марки: А</t>
  </si>
  <si>
    <t xml:space="preserve">10700
</t>
  </si>
  <si>
    <t xml:space="preserve">128488,43
</t>
  </si>
  <si>
    <t>26.02.075</t>
  </si>
  <si>
    <t>101-0628</t>
  </si>
  <si>
    <t>Олифа комбинированная, марки: К-3</t>
  </si>
  <si>
    <t xml:space="preserve">30040
</t>
  </si>
  <si>
    <t xml:space="preserve">105777,06
</t>
  </si>
  <si>
    <t>МТРиЭ ЧО, Пост.от 05.11.2015 г. №52/1, п.376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</si>
  <si>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</si>
  <si>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</si>
  <si>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</si>
  <si>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</si>
  <si>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</si>
  <si>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101-1245</t>
  </si>
  <si>
    <t>Стекло листовое площадью до 1,0 м2, 1 группы, толщиной 3 мм, марки: М5</t>
  </si>
  <si>
    <t xml:space="preserve">20,2
</t>
  </si>
  <si>
    <t xml:space="preserve">94,33
</t>
  </si>
  <si>
    <t>МТРиЭ ЧО, Пост.от 05.11.2015 г. №52/1, п.379</t>
  </si>
  <si>
    <t>101-1305</t>
  </si>
  <si>
    <t>Портландцемент общестроительного назначения бездобавочный, марки: 400</t>
  </si>
  <si>
    <t xml:space="preserve">552
</t>
  </si>
  <si>
    <t xml:space="preserve">3442,77
</t>
  </si>
  <si>
    <t>МТРиЭ ЧО, Пост.от 05.11.2015 г. №52/1, п.128</t>
  </si>
  <si>
    <t>101-1596</t>
  </si>
  <si>
    <t>Шкурка шлифовальная двухслойная с зернистостью 40-25</t>
  </si>
  <si>
    <t xml:space="preserve">38,7
</t>
  </si>
  <si>
    <t xml:space="preserve">128,65
</t>
  </si>
  <si>
    <t>Среднее (34.08.0544, 34.08.0543)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</si>
  <si>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</si>
  <si>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</si>
  <si>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</si>
  <si>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</si>
  <si>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123,75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</si>
  <si>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</si>
  <si>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</si>
  <si>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</si>
  <si>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</si>
  <si>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25053,47
</t>
  </si>
  <si>
    <t>13.01.138</t>
  </si>
  <si>
    <t>101-1757</t>
  </si>
  <si>
    <t>Ветошь</t>
  </si>
  <si>
    <t xml:space="preserve">7,02
</t>
  </si>
  <si>
    <t xml:space="preserve">39,18
</t>
  </si>
  <si>
    <t>26.10.030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</si>
  <si>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</si>
  <si>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</si>
  <si>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</si>
  <si>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</si>
  <si>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</si>
  <si>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</si>
  <si>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</si>
  <si>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</si>
  <si>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</si>
  <si>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</si>
  <si>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101-1815</t>
  </si>
  <si>
    <t>Краски сухие для внутренних работ</t>
  </si>
  <si>
    <t xml:space="preserve">7970
</t>
  </si>
  <si>
    <t xml:space="preserve">13893,52
</t>
  </si>
  <si>
    <t>Среднее (14.01.208, 14.01.2082, 14.01.2083, 14.01.2084, 14.01.069)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</si>
  <si>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</si>
  <si>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</si>
  <si>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</si>
  <si>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</si>
  <si>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</si>
  <si>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101-1944</t>
  </si>
  <si>
    <t>Грунтовка: для внутренних работ ВАК-01-У</t>
  </si>
  <si>
    <t xml:space="preserve">10950
</t>
  </si>
  <si>
    <t xml:space="preserve">38426,77
</t>
  </si>
  <si>
    <t>Среднее (14.01.343, 14.01.3435, 11.07.227)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</si>
  <si>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</si>
  <si>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</si>
  <si>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</si>
  <si>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</si>
  <si>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</si>
  <si>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203-0259</t>
  </si>
  <si>
    <t>Штапик (раскладка) размером: 10х16 мм</t>
  </si>
  <si>
    <t xml:space="preserve">м
</t>
  </si>
  <si>
    <t xml:space="preserve">2
</t>
  </si>
  <si>
    <t xml:space="preserve">4,42
</t>
  </si>
  <si>
    <t>09.03.120</t>
  </si>
  <si>
    <t>402-0004</t>
  </si>
  <si>
    <t>Раствор готовый кладочный цементный марки: 100</t>
  </si>
  <si>
    <t xml:space="preserve">м3
</t>
  </si>
  <si>
    <t xml:space="preserve">699
</t>
  </si>
  <si>
    <t xml:space="preserve">3181,55
</t>
  </si>
  <si>
    <t>МТРиЭ ЧО, Пост.от 05.11.2015 г. №52/1, п.073</t>
  </si>
  <si>
    <t>405-0253</t>
  </si>
  <si>
    <t>Известь строительная: негашеная комовая, сорт I</t>
  </si>
  <si>
    <t xml:space="preserve">722,97
</t>
  </si>
  <si>
    <t xml:space="preserve">4289,73
</t>
  </si>
  <si>
    <t>МТРиЭ ЧО, Пост.от 05.11.2015 г. №52/1, п.372</t>
  </si>
  <si>
    <t>409-0639</t>
  </si>
  <si>
    <t>Пемза шлаковая (щебень пористый из металлургического шлака), марка 600, фракция 5-10 мм</t>
  </si>
  <si>
    <t xml:space="preserve">101
</t>
  </si>
  <si>
    <t xml:space="preserve">380,49
</t>
  </si>
  <si>
    <t>Среднее (07.01.060, 07.01.1116, 07.01.020,07.01.081.1)</t>
  </si>
  <si>
    <t>411-0001</t>
  </si>
  <si>
    <t>Вода</t>
  </si>
  <si>
    <t xml:space="preserve">3,11
</t>
  </si>
  <si>
    <t xml:space="preserve">24,12
</t>
  </si>
  <si>
    <t>Среднее (26.01.015, 26.01.017)</t>
  </si>
  <si>
    <t xml:space="preserve">          Неучтенные ресурсы</t>
  </si>
  <si>
    <t>402-9544</t>
  </si>
  <si>
    <t>Смеси сухие растворные типа «Ветонит»</t>
  </si>
  <si>
    <t>509-9900</t>
  </si>
  <si>
    <t>Строительный мусор</t>
  </si>
  <si>
    <t xml:space="preserve"> </t>
  </si>
  <si>
    <t>4кв.2015г.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</si>
</sst>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8"/>
  <sheetViews>
    <sheetView showGridLines="0" tabSelected="1" topLeftCell="A67" workbookViewId="0">
      <selection activeCell="A70" sqref="A70:IV7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228.16</v>
      </c>
      <c r="X14" s="27">
        <v>228.16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2.68</v>
      </c>
      <c r="X15" s="27">
        <v>2.68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8518.12/1000</f>
        <v>8.5181200000000015</v>
      </c>
      <c r="I27" s="85"/>
      <c r="J27" s="35" t="s">
        <v>5</v>
      </c>
      <c r="K27" s="86">
        <f>75724/1000</f>
        <v>75.724000000000004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0.23083999999999999</v>
      </c>
      <c r="I30" s="85"/>
      <c r="J30" s="35" t="s">
        <v>7</v>
      </c>
      <c r="K30" s="86">
        <f>(X14+X15)/1000</f>
        <v>0.23083999999999999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2635</v>
      </c>
      <c r="Z30" s="71">
        <v>2116</v>
      </c>
      <c r="AA30" s="71">
        <v>1348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2635/1000</f>
        <v>2.6349999999999998</v>
      </c>
      <c r="I31" s="85"/>
      <c r="J31" s="35" t="s">
        <v>5</v>
      </c>
      <c r="K31" s="86">
        <f>31608/1000</f>
        <v>31.608000000000001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31608</v>
      </c>
      <c r="Z31" s="72">
        <v>21568</v>
      </c>
      <c r="AA31" s="72">
        <v>12932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411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44</v>
      </c>
      <c r="C42" s="134" t="s">
        <v>74</v>
      </c>
      <c r="D42" s="135" t="s">
        <v>75</v>
      </c>
      <c r="E42" s="136">
        <v>3506.13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 t="s">
        <v>80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91.2" x14ac:dyDescent="0.25">
      <c r="A43" s="132">
        <v>2</v>
      </c>
      <c r="B43" s="133">
        <v>45</v>
      </c>
      <c r="C43" s="134" t="s">
        <v>85</v>
      </c>
      <c r="D43" s="135" t="s">
        <v>86</v>
      </c>
      <c r="E43" s="136">
        <v>1749.78</v>
      </c>
      <c r="F43" s="137" t="s">
        <v>87</v>
      </c>
      <c r="G43" s="136" t="s">
        <v>77</v>
      </c>
      <c r="H43" s="136" t="s">
        <v>88</v>
      </c>
      <c r="I43" s="136" t="s">
        <v>89</v>
      </c>
      <c r="J43" s="136" t="s">
        <v>90</v>
      </c>
      <c r="K43" s="136" t="s">
        <v>91</v>
      </c>
      <c r="L43" s="137" t="s">
        <v>92</v>
      </c>
      <c r="M43" s="137"/>
      <c r="N43" s="137" t="s">
        <v>83</v>
      </c>
      <c r="O43" s="137"/>
      <c r="P43" s="137"/>
      <c r="Q43" s="137"/>
      <c r="R43" s="137"/>
      <c r="S43" s="137"/>
      <c r="T43" s="137"/>
      <c r="U43" s="137"/>
      <c r="V43" s="137" t="s">
        <v>93</v>
      </c>
    </row>
    <row r="44" spans="1:22" ht="68.400000000000006" x14ac:dyDescent="0.25">
      <c r="A44" s="138">
        <v>3</v>
      </c>
      <c r="B44" s="139">
        <v>46</v>
      </c>
      <c r="C44" s="140" t="s">
        <v>94</v>
      </c>
      <c r="D44" s="141" t="s">
        <v>95</v>
      </c>
      <c r="E44" s="142">
        <v>3055.76</v>
      </c>
      <c r="F44" s="143" t="s">
        <v>96</v>
      </c>
      <c r="G44" s="142" t="s">
        <v>97</v>
      </c>
      <c r="H44" s="142" t="s">
        <v>98</v>
      </c>
      <c r="I44" s="142" t="s">
        <v>99</v>
      </c>
      <c r="J44" s="142">
        <v>1</v>
      </c>
      <c r="K44" s="142" t="s">
        <v>100</v>
      </c>
      <c r="L44" s="143" t="s">
        <v>101</v>
      </c>
      <c r="M44" s="143"/>
      <c r="N44" s="143" t="s">
        <v>83</v>
      </c>
      <c r="O44" s="143"/>
      <c r="P44" s="143"/>
      <c r="Q44" s="143"/>
      <c r="R44" s="143"/>
      <c r="S44" s="143"/>
      <c r="T44" s="143"/>
      <c r="U44" s="143"/>
      <c r="V44" s="143" t="s">
        <v>102</v>
      </c>
    </row>
    <row r="45" spans="1:22" ht="19.350000000000001" customHeight="1" x14ac:dyDescent="0.25">
      <c r="A45" s="128" t="s">
        <v>103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104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79.8" x14ac:dyDescent="0.25">
      <c r="A47" s="138">
        <v>4</v>
      </c>
      <c r="B47" s="139">
        <v>65</v>
      </c>
      <c r="C47" s="140" t="s">
        <v>105</v>
      </c>
      <c r="D47" s="141" t="s">
        <v>106</v>
      </c>
      <c r="E47" s="142">
        <v>6345.09</v>
      </c>
      <c r="F47" s="143" t="s">
        <v>107</v>
      </c>
      <c r="G47" s="142" t="s">
        <v>108</v>
      </c>
      <c r="H47" s="142" t="s">
        <v>109</v>
      </c>
      <c r="I47" s="142" t="s">
        <v>110</v>
      </c>
      <c r="J47" s="142"/>
      <c r="K47" s="142" t="s">
        <v>111</v>
      </c>
      <c r="L47" s="143" t="s">
        <v>112</v>
      </c>
      <c r="M47" s="143"/>
      <c r="N47" s="143" t="s">
        <v>83</v>
      </c>
      <c r="O47" s="143"/>
      <c r="P47" s="143"/>
      <c r="Q47" s="143"/>
      <c r="R47" s="143"/>
      <c r="S47" s="143"/>
      <c r="T47" s="143"/>
      <c r="U47" s="143"/>
      <c r="V47" s="143">
        <v>2</v>
      </c>
    </row>
    <row r="48" spans="1:22" ht="19.350000000000001" customHeight="1" x14ac:dyDescent="0.25">
      <c r="A48" s="128" t="s">
        <v>113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114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5</v>
      </c>
      <c r="B50" s="133">
        <v>97</v>
      </c>
      <c r="C50" s="134" t="s">
        <v>115</v>
      </c>
      <c r="D50" s="135" t="s">
        <v>116</v>
      </c>
      <c r="E50" s="136">
        <v>6997.56</v>
      </c>
      <c r="F50" s="137" t="s">
        <v>117</v>
      </c>
      <c r="G50" s="136" t="s">
        <v>118</v>
      </c>
      <c r="H50" s="136" t="s">
        <v>119</v>
      </c>
      <c r="I50" s="136" t="s">
        <v>120</v>
      </c>
      <c r="J50" s="136"/>
      <c r="K50" s="136" t="s">
        <v>121</v>
      </c>
      <c r="L50" s="137" t="s">
        <v>122</v>
      </c>
      <c r="M50" s="137"/>
      <c r="N50" s="137" t="s">
        <v>83</v>
      </c>
      <c r="O50" s="137"/>
      <c r="P50" s="137"/>
      <c r="Q50" s="137"/>
      <c r="R50" s="137"/>
      <c r="S50" s="137"/>
      <c r="T50" s="137"/>
      <c r="U50" s="137"/>
      <c r="V50" s="137" t="s">
        <v>123</v>
      </c>
    </row>
    <row r="51" spans="1:22" ht="18.45" customHeight="1" x14ac:dyDescent="0.25">
      <c r="A51" s="130" t="s">
        <v>124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2">
        <v>6</v>
      </c>
      <c r="B52" s="133">
        <v>98</v>
      </c>
      <c r="C52" s="134" t="s">
        <v>125</v>
      </c>
      <c r="D52" s="135" t="s">
        <v>126</v>
      </c>
      <c r="E52" s="136">
        <v>1232.23</v>
      </c>
      <c r="F52" s="137" t="s">
        <v>127</v>
      </c>
      <c r="G52" s="136" t="s">
        <v>128</v>
      </c>
      <c r="H52" s="136" t="s">
        <v>129</v>
      </c>
      <c r="I52" s="136" t="s">
        <v>130</v>
      </c>
      <c r="J52" s="136" t="s">
        <v>131</v>
      </c>
      <c r="K52" s="136" t="s">
        <v>132</v>
      </c>
      <c r="L52" s="137" t="s">
        <v>133</v>
      </c>
      <c r="M52" s="137"/>
      <c r="N52" s="137" t="s">
        <v>83</v>
      </c>
      <c r="O52" s="137"/>
      <c r="P52" s="137"/>
      <c r="Q52" s="137"/>
      <c r="R52" s="137"/>
      <c r="S52" s="137"/>
      <c r="T52" s="137"/>
      <c r="U52" s="137"/>
      <c r="V52" s="137" t="s">
        <v>134</v>
      </c>
    </row>
    <row r="53" spans="1:22" ht="79.8" x14ac:dyDescent="0.25">
      <c r="A53" s="132">
        <v>7</v>
      </c>
      <c r="B53" s="133">
        <v>99</v>
      </c>
      <c r="C53" s="134" t="s">
        <v>135</v>
      </c>
      <c r="D53" s="135" t="s">
        <v>136</v>
      </c>
      <c r="E53" s="136">
        <v>180.85</v>
      </c>
      <c r="F53" s="137" t="s">
        <v>137</v>
      </c>
      <c r="G53" s="136" t="s">
        <v>138</v>
      </c>
      <c r="H53" s="136" t="s">
        <v>139</v>
      </c>
      <c r="I53" s="136" t="s">
        <v>140</v>
      </c>
      <c r="J53" s="136" t="s">
        <v>141</v>
      </c>
      <c r="K53" s="136" t="s">
        <v>142</v>
      </c>
      <c r="L53" s="137" t="s">
        <v>143</v>
      </c>
      <c r="M53" s="137"/>
      <c r="N53" s="137" t="s">
        <v>83</v>
      </c>
      <c r="O53" s="137"/>
      <c r="P53" s="137"/>
      <c r="Q53" s="137"/>
      <c r="R53" s="137"/>
      <c r="S53" s="137"/>
      <c r="T53" s="137"/>
      <c r="U53" s="137"/>
      <c r="V53" s="137" t="s">
        <v>144</v>
      </c>
    </row>
    <row r="54" spans="1:22" ht="102.6" x14ac:dyDescent="0.25">
      <c r="A54" s="132">
        <v>8</v>
      </c>
      <c r="B54" s="133">
        <v>100</v>
      </c>
      <c r="C54" s="134" t="s">
        <v>145</v>
      </c>
      <c r="D54" s="135" t="s">
        <v>146</v>
      </c>
      <c r="E54" s="136">
        <v>1058.53</v>
      </c>
      <c r="F54" s="137" t="s">
        <v>147</v>
      </c>
      <c r="G54" s="136" t="s">
        <v>148</v>
      </c>
      <c r="H54" s="136" t="s">
        <v>149</v>
      </c>
      <c r="I54" s="136" t="s">
        <v>150</v>
      </c>
      <c r="J54" s="136" t="s">
        <v>151</v>
      </c>
      <c r="K54" s="136" t="s">
        <v>152</v>
      </c>
      <c r="L54" s="137" t="s">
        <v>153</v>
      </c>
      <c r="M54" s="137"/>
      <c r="N54" s="137" t="s">
        <v>83</v>
      </c>
      <c r="O54" s="137"/>
      <c r="P54" s="137"/>
      <c r="Q54" s="137"/>
      <c r="R54" s="137"/>
      <c r="S54" s="137"/>
      <c r="T54" s="137"/>
      <c r="U54" s="137"/>
      <c r="V54" s="137" t="s">
        <v>154</v>
      </c>
    </row>
    <row r="55" spans="1:22" ht="79.8" x14ac:dyDescent="0.25">
      <c r="A55" s="132">
        <v>9</v>
      </c>
      <c r="B55" s="133">
        <v>101</v>
      </c>
      <c r="C55" s="134" t="s">
        <v>155</v>
      </c>
      <c r="D55" s="135" t="s">
        <v>156</v>
      </c>
      <c r="E55" s="136">
        <v>1591.96</v>
      </c>
      <c r="F55" s="137" t="s">
        <v>157</v>
      </c>
      <c r="G55" s="136" t="s">
        <v>128</v>
      </c>
      <c r="H55" s="136" t="s">
        <v>158</v>
      </c>
      <c r="I55" s="136" t="s">
        <v>159</v>
      </c>
      <c r="J55" s="136">
        <v>2</v>
      </c>
      <c r="K55" s="136" t="s">
        <v>160</v>
      </c>
      <c r="L55" s="137" t="s">
        <v>161</v>
      </c>
      <c r="M55" s="137"/>
      <c r="N55" s="137" t="s">
        <v>83</v>
      </c>
      <c r="O55" s="137"/>
      <c r="P55" s="137"/>
      <c r="Q55" s="137"/>
      <c r="R55" s="137"/>
      <c r="S55" s="137"/>
      <c r="T55" s="137"/>
      <c r="U55" s="137"/>
      <c r="V55" s="137" t="s">
        <v>162</v>
      </c>
    </row>
    <row r="56" spans="1:22" ht="68.400000000000006" x14ac:dyDescent="0.25">
      <c r="A56" s="132">
        <v>10</v>
      </c>
      <c r="B56" s="133">
        <v>102</v>
      </c>
      <c r="C56" s="134" t="s">
        <v>163</v>
      </c>
      <c r="D56" s="135" t="s">
        <v>164</v>
      </c>
      <c r="E56" s="136">
        <v>984.82</v>
      </c>
      <c r="F56" s="137" t="s">
        <v>165</v>
      </c>
      <c r="G56" s="136" t="s">
        <v>128</v>
      </c>
      <c r="H56" s="136" t="s">
        <v>166</v>
      </c>
      <c r="I56" s="136" t="s">
        <v>167</v>
      </c>
      <c r="J56" s="136">
        <v>1</v>
      </c>
      <c r="K56" s="136" t="s">
        <v>168</v>
      </c>
      <c r="L56" s="137" t="s">
        <v>169</v>
      </c>
      <c r="M56" s="137"/>
      <c r="N56" s="137" t="s">
        <v>83</v>
      </c>
      <c r="O56" s="137"/>
      <c r="P56" s="137"/>
      <c r="Q56" s="137"/>
      <c r="R56" s="137"/>
      <c r="S56" s="137"/>
      <c r="T56" s="137"/>
      <c r="U56" s="137"/>
      <c r="V56" s="137" t="s">
        <v>170</v>
      </c>
    </row>
    <row r="57" spans="1:22" ht="79.8" x14ac:dyDescent="0.25">
      <c r="A57" s="132">
        <v>11</v>
      </c>
      <c r="B57" s="133">
        <v>103</v>
      </c>
      <c r="C57" s="134" t="s">
        <v>171</v>
      </c>
      <c r="D57" s="135" t="s">
        <v>172</v>
      </c>
      <c r="E57" s="136">
        <v>1354.13</v>
      </c>
      <c r="F57" s="137" t="s">
        <v>173</v>
      </c>
      <c r="G57" s="136" t="s">
        <v>128</v>
      </c>
      <c r="H57" s="136" t="s">
        <v>174</v>
      </c>
      <c r="I57" s="136" t="s">
        <v>175</v>
      </c>
      <c r="J57" s="136"/>
      <c r="K57" s="136" t="s">
        <v>176</v>
      </c>
      <c r="L57" s="137" t="s">
        <v>177</v>
      </c>
      <c r="M57" s="137"/>
      <c r="N57" s="137" t="s">
        <v>83</v>
      </c>
      <c r="O57" s="137"/>
      <c r="P57" s="137"/>
      <c r="Q57" s="137"/>
      <c r="R57" s="137"/>
      <c r="S57" s="137"/>
      <c r="T57" s="137"/>
      <c r="U57" s="137"/>
      <c r="V57" s="137" t="s">
        <v>102</v>
      </c>
    </row>
    <row r="58" spans="1:22" ht="79.8" x14ac:dyDescent="0.25">
      <c r="A58" s="138">
        <v>12</v>
      </c>
      <c r="B58" s="139">
        <v>104</v>
      </c>
      <c r="C58" s="140" t="s">
        <v>178</v>
      </c>
      <c r="D58" s="141" t="s">
        <v>179</v>
      </c>
      <c r="E58" s="142">
        <v>941.9</v>
      </c>
      <c r="F58" s="143" t="s">
        <v>180</v>
      </c>
      <c r="G58" s="142">
        <v>1.03</v>
      </c>
      <c r="H58" s="142" t="s">
        <v>181</v>
      </c>
      <c r="I58" s="142" t="s">
        <v>182</v>
      </c>
      <c r="J58" s="142"/>
      <c r="K58" s="142" t="s">
        <v>183</v>
      </c>
      <c r="L58" s="143" t="s">
        <v>184</v>
      </c>
      <c r="M58" s="143"/>
      <c r="N58" s="143" t="s">
        <v>83</v>
      </c>
      <c r="O58" s="143"/>
      <c r="P58" s="143"/>
      <c r="Q58" s="143"/>
      <c r="R58" s="143"/>
      <c r="S58" s="143"/>
      <c r="T58" s="143"/>
      <c r="U58" s="143"/>
      <c r="V58" s="143">
        <v>2</v>
      </c>
    </row>
    <row r="59" spans="1:22" ht="19.350000000000001" customHeight="1" x14ac:dyDescent="0.25">
      <c r="A59" s="128" t="s">
        <v>185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104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8">
        <v>13</v>
      </c>
      <c r="B61" s="139">
        <v>106</v>
      </c>
      <c r="C61" s="140" t="s">
        <v>186</v>
      </c>
      <c r="D61" s="141" t="s">
        <v>187</v>
      </c>
      <c r="E61" s="142">
        <v>508.07</v>
      </c>
      <c r="F61" s="143" t="s">
        <v>188</v>
      </c>
      <c r="G61" s="142">
        <v>1.03</v>
      </c>
      <c r="H61" s="142" t="s">
        <v>189</v>
      </c>
      <c r="I61" s="142" t="s">
        <v>190</v>
      </c>
      <c r="J61" s="142"/>
      <c r="K61" s="142" t="s">
        <v>191</v>
      </c>
      <c r="L61" s="143" t="s">
        <v>192</v>
      </c>
      <c r="M61" s="143"/>
      <c r="N61" s="143" t="s">
        <v>83</v>
      </c>
      <c r="O61" s="143"/>
      <c r="P61" s="143"/>
      <c r="Q61" s="143"/>
      <c r="R61" s="143"/>
      <c r="S61" s="143"/>
      <c r="T61" s="143"/>
      <c r="U61" s="143"/>
      <c r="V61" s="143">
        <v>1</v>
      </c>
    </row>
    <row r="62" spans="1:22" ht="34.200000000000003" x14ac:dyDescent="0.25">
      <c r="A62" s="144" t="s">
        <v>193</v>
      </c>
      <c r="B62" s="145"/>
      <c r="C62" s="145"/>
      <c r="D62" s="145"/>
      <c r="E62" s="145"/>
      <c r="F62" s="145"/>
      <c r="G62" s="145"/>
      <c r="H62" s="146">
        <v>4599</v>
      </c>
      <c r="I62" s="146" t="s">
        <v>194</v>
      </c>
      <c r="J62" s="146" t="s">
        <v>195</v>
      </c>
      <c r="K62" s="146">
        <v>38898</v>
      </c>
      <c r="L62" s="146" t="s">
        <v>196</v>
      </c>
      <c r="M62" s="146"/>
      <c r="N62" s="146"/>
      <c r="O62" s="146"/>
      <c r="P62" s="146"/>
      <c r="Q62" s="146"/>
      <c r="R62" s="146"/>
      <c r="S62" s="146"/>
      <c r="T62" s="146"/>
      <c r="U62" s="146"/>
      <c r="V62" s="146" t="s">
        <v>197</v>
      </c>
    </row>
    <row r="63" spans="1:22" x14ac:dyDescent="0.25">
      <c r="A63" s="144" t="s">
        <v>198</v>
      </c>
      <c r="B63" s="145"/>
      <c r="C63" s="145"/>
      <c r="D63" s="145"/>
      <c r="E63" s="145"/>
      <c r="F63" s="145"/>
      <c r="G63" s="145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199</v>
      </c>
      <c r="B64" s="145"/>
      <c r="C64" s="145"/>
      <c r="D64" s="145"/>
      <c r="E64" s="145"/>
      <c r="F64" s="145"/>
      <c r="G64" s="145"/>
      <c r="H64" s="146">
        <v>2635</v>
      </c>
      <c r="I64" s="146"/>
      <c r="J64" s="146"/>
      <c r="K64" s="146">
        <v>31608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200</v>
      </c>
      <c r="B65" s="145"/>
      <c r="C65" s="145"/>
      <c r="D65" s="145"/>
      <c r="E65" s="145"/>
      <c r="F65" s="145"/>
      <c r="G65" s="145"/>
      <c r="H65" s="146">
        <v>1910</v>
      </c>
      <c r="I65" s="146"/>
      <c r="J65" s="146"/>
      <c r="K65" s="146">
        <v>7081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201</v>
      </c>
      <c r="B66" s="145"/>
      <c r="C66" s="145"/>
      <c r="D66" s="145"/>
      <c r="E66" s="145"/>
      <c r="F66" s="145"/>
      <c r="G66" s="145"/>
      <c r="H66" s="146">
        <v>89</v>
      </c>
      <c r="I66" s="146"/>
      <c r="J66" s="146"/>
      <c r="K66" s="146">
        <v>624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202</v>
      </c>
      <c r="B67" s="148"/>
      <c r="C67" s="148"/>
      <c r="D67" s="148"/>
      <c r="E67" s="148"/>
      <c r="F67" s="148"/>
      <c r="G67" s="148"/>
      <c r="H67" s="149">
        <v>2116</v>
      </c>
      <c r="I67" s="149"/>
      <c r="J67" s="149"/>
      <c r="K67" s="149">
        <v>21568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7" t="s">
        <v>203</v>
      </c>
      <c r="B68" s="148"/>
      <c r="C68" s="148"/>
      <c r="D68" s="148"/>
      <c r="E68" s="148"/>
      <c r="F68" s="148"/>
      <c r="G68" s="148"/>
      <c r="H68" s="149">
        <v>1348</v>
      </c>
      <c r="I68" s="149"/>
      <c r="J68" s="149"/>
      <c r="K68" s="149">
        <v>12932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147" t="s">
        <v>204</v>
      </c>
      <c r="B69" s="148"/>
      <c r="C69" s="148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hidden="1" x14ac:dyDescent="0.25">
      <c r="A70" s="144" t="s">
        <v>205</v>
      </c>
      <c r="B70" s="145"/>
      <c r="C70" s="145"/>
      <c r="D70" s="145"/>
      <c r="E70" s="145"/>
      <c r="F70" s="145"/>
      <c r="G70" s="145"/>
      <c r="H70" s="146">
        <v>814</v>
      </c>
      <c r="I70" s="146"/>
      <c r="J70" s="146"/>
      <c r="K70" s="146">
        <v>5875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hidden="1" customHeight="1" x14ac:dyDescent="0.25">
      <c r="A71" s="144" t="s">
        <v>206</v>
      </c>
      <c r="B71" s="145"/>
      <c r="C71" s="145"/>
      <c r="D71" s="145"/>
      <c r="E71" s="145"/>
      <c r="F71" s="145"/>
      <c r="G71" s="145"/>
      <c r="H71" s="146">
        <v>90</v>
      </c>
      <c r="I71" s="146"/>
      <c r="J71" s="146"/>
      <c r="K71" s="146">
        <v>689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idden="1" x14ac:dyDescent="0.25">
      <c r="A72" s="144" t="s">
        <v>207</v>
      </c>
      <c r="B72" s="145"/>
      <c r="C72" s="145"/>
      <c r="D72" s="145"/>
      <c r="E72" s="145"/>
      <c r="F72" s="145"/>
      <c r="G72" s="145"/>
      <c r="H72" s="146">
        <v>4247</v>
      </c>
      <c r="I72" s="146"/>
      <c r="J72" s="146"/>
      <c r="K72" s="146">
        <v>36622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idden="1" x14ac:dyDescent="0.25">
      <c r="A73" s="144" t="s">
        <v>208</v>
      </c>
      <c r="B73" s="145"/>
      <c r="C73" s="145"/>
      <c r="D73" s="145"/>
      <c r="E73" s="145"/>
      <c r="F73" s="145"/>
      <c r="G73" s="145"/>
      <c r="H73" s="146">
        <v>2701</v>
      </c>
      <c r="I73" s="146"/>
      <c r="J73" s="146"/>
      <c r="K73" s="146">
        <v>28177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t="30" hidden="1" customHeight="1" x14ac:dyDescent="0.25">
      <c r="A74" s="144" t="s">
        <v>209</v>
      </c>
      <c r="B74" s="145"/>
      <c r="C74" s="145"/>
      <c r="D74" s="145"/>
      <c r="E74" s="145"/>
      <c r="F74" s="145"/>
      <c r="G74" s="145"/>
      <c r="H74" s="146">
        <v>211</v>
      </c>
      <c r="I74" s="146"/>
      <c r="J74" s="146"/>
      <c r="K74" s="146">
        <v>2035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210</v>
      </c>
      <c r="B75" s="145"/>
      <c r="C75" s="145"/>
      <c r="D75" s="145"/>
      <c r="E75" s="145"/>
      <c r="F75" s="145"/>
      <c r="G75" s="145"/>
      <c r="H75" s="146">
        <v>8063</v>
      </c>
      <c r="I75" s="146"/>
      <c r="J75" s="146"/>
      <c r="K75" s="146">
        <v>73398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211</v>
      </c>
      <c r="B76" s="145"/>
      <c r="C76" s="145"/>
      <c r="D76" s="145"/>
      <c r="E76" s="145"/>
      <c r="F76" s="145"/>
      <c r="G76" s="145"/>
      <c r="H76" s="146">
        <v>455.12</v>
      </c>
      <c r="I76" s="146"/>
      <c r="J76" s="146"/>
      <c r="K76" s="146">
        <v>2326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7" t="s">
        <v>212</v>
      </c>
      <c r="B77" s="148"/>
      <c r="C77" s="148"/>
      <c r="D77" s="148"/>
      <c r="E77" s="148"/>
      <c r="F77" s="148"/>
      <c r="G77" s="148"/>
      <c r="H77" s="149">
        <v>8518.1200000000008</v>
      </c>
      <c r="I77" s="149"/>
      <c r="J77" s="149"/>
      <c r="K77" s="149">
        <v>75724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50"/>
      <c r="B78" s="39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50"/>
      <c r="B79" s="39"/>
      <c r="C79" s="73" t="s">
        <v>62</v>
      </c>
      <c r="D79" s="48"/>
      <c r="E79" s="48"/>
      <c r="F79" s="48"/>
      <c r="G79" s="48"/>
      <c r="H79" s="74">
        <f>IF(ISBLANK(Y30),"",ROUND(Z30/Y30,2)*100)</f>
        <v>80</v>
      </c>
      <c r="I79" s="48"/>
      <c r="J79" s="48"/>
      <c r="K79" s="74">
        <f>IF(ISBLANK(Y31),"",ROUND(Z31/Y31,2)*100)</f>
        <v>68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x14ac:dyDescent="0.25">
      <c r="A80" s="50"/>
      <c r="B80" s="39"/>
      <c r="C80" s="73" t="s">
        <v>63</v>
      </c>
      <c r="D80" s="48"/>
      <c r="E80" s="48"/>
      <c r="F80" s="48"/>
      <c r="G80" s="48"/>
      <c r="H80" s="45">
        <f>IF(ISBLANK(Y30),"",ROUND(AA30/Y30,2)*100)</f>
        <v>51</v>
      </c>
      <c r="I80" s="48"/>
      <c r="J80" s="48"/>
      <c r="K80" s="45">
        <f>IF(ISBLANK(Y31),"",ROUND(AA31/Y31,2)*100)</f>
        <v>41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28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2" x14ac:dyDescent="0.25">
      <c r="B82" s="75" t="s">
        <v>70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x14ac:dyDescent="0.25">
      <c r="B83" s="3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71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46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</row>
    <row r="87" spans="1:22" x14ac:dyDescent="0.25">
      <c r="C87" s="49"/>
      <c r="D87" s="49"/>
      <c r="E87" s="49"/>
      <c r="F87" s="49"/>
      <c r="G87" s="49"/>
    </row>
    <row r="88" spans="1:22" x14ac:dyDescent="0.25">
      <c r="C88" s="49"/>
      <c r="D88" s="49"/>
      <c r="E88" s="49"/>
      <c r="F88" s="49"/>
      <c r="G88" s="4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</sheetData>
  <mergeCells count="57">
    <mergeCell ref="A77:G77"/>
    <mergeCell ref="A71:G71"/>
    <mergeCell ref="A72:G72"/>
    <mergeCell ref="A73:G73"/>
    <mergeCell ref="A74:G74"/>
    <mergeCell ref="A75:G75"/>
    <mergeCell ref="A76:G76"/>
    <mergeCell ref="A65:G65"/>
    <mergeCell ref="A66:G66"/>
    <mergeCell ref="A67:G67"/>
    <mergeCell ref="A68:G68"/>
    <mergeCell ref="A69:G69"/>
    <mergeCell ref="A70:G70"/>
    <mergeCell ref="A51:V51"/>
    <mergeCell ref="A59:V59"/>
    <mergeCell ref="A60:V60"/>
    <mergeCell ref="A62:G62"/>
    <mergeCell ref="A63:G63"/>
    <mergeCell ref="A64:G64"/>
    <mergeCell ref="A40:V40"/>
    <mergeCell ref="A41:V41"/>
    <mergeCell ref="A45:V45"/>
    <mergeCell ref="A46:V46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213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8518.12/1000</f>
        <v>8.5181200000000015</v>
      </c>
      <c r="H11" s="85"/>
      <c r="I11" s="55" t="s">
        <v>5</v>
      </c>
      <c r="J11" s="86">
        <f>75724/1000</f>
        <v>75.724000000000004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0.23083999999999999</v>
      </c>
      <c r="H14" s="85"/>
      <c r="I14" s="55" t="s">
        <v>7</v>
      </c>
      <c r="J14" s="86">
        <f>(P14+P15)/1000</f>
        <v>0.23083999999999999</v>
      </c>
      <c r="K14" s="87"/>
      <c r="L14" s="58">
        <v>5707</v>
      </c>
      <c r="M14" s="35" t="s">
        <v>7</v>
      </c>
      <c r="N14" s="57"/>
      <c r="O14" s="26">
        <v>228.16</v>
      </c>
      <c r="P14" s="27">
        <v>228.16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2635/1000</f>
        <v>2.6349999999999998</v>
      </c>
      <c r="H15" s="117"/>
      <c r="I15" s="55" t="s">
        <v>5</v>
      </c>
      <c r="J15" s="86">
        <f>31608/1000</f>
        <v>31.608000000000001</v>
      </c>
      <c r="K15" s="87"/>
      <c r="L15" s="59">
        <v>42134</v>
      </c>
      <c r="M15" s="35" t="s">
        <v>5</v>
      </c>
      <c r="N15" s="57"/>
      <c r="O15" s="26">
        <v>2.68</v>
      </c>
      <c r="P15" s="27">
        <v>2.68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36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188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214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216</v>
      </c>
      <c r="C26" s="134" t="s">
        <v>217</v>
      </c>
      <c r="D26" s="154" t="s">
        <v>218</v>
      </c>
      <c r="E26" s="155">
        <v>29.53</v>
      </c>
      <c r="F26" s="136" t="s">
        <v>219</v>
      </c>
      <c r="G26" s="136">
        <v>305.05</v>
      </c>
      <c r="H26" s="156"/>
      <c r="I26" s="156"/>
      <c r="J26" s="136" t="s">
        <v>220</v>
      </c>
      <c r="K26" s="136">
        <v>3663.19</v>
      </c>
      <c r="L26" s="157"/>
      <c r="M26" s="156">
        <f>IF(ISNUMBER(K26/G26),IF(NOT(K26/G26=0),K26/G26, " "), " ")</f>
        <v>12.008490411407966</v>
      </c>
      <c r="N26" s="154"/>
    </row>
    <row r="27" spans="1:23" s="29" customFormat="1" ht="22.8" x14ac:dyDescent="0.25">
      <c r="A27" s="152">
        <v>2</v>
      </c>
      <c r="B27" s="153" t="s">
        <v>221</v>
      </c>
      <c r="C27" s="134" t="s">
        <v>222</v>
      </c>
      <c r="D27" s="154" t="s">
        <v>218</v>
      </c>
      <c r="E27" s="155">
        <v>8.4499999999999993</v>
      </c>
      <c r="F27" s="136" t="s">
        <v>223</v>
      </c>
      <c r="G27" s="136">
        <v>91.09</v>
      </c>
      <c r="H27" s="156"/>
      <c r="I27" s="156"/>
      <c r="J27" s="136" t="s">
        <v>224</v>
      </c>
      <c r="K27" s="136">
        <v>1093.8499999999999</v>
      </c>
      <c r="L27" s="157"/>
      <c r="M27" s="156">
        <f>IF(ISNUMBER(K27/G27),IF(NOT(K27/G27=0),K27/G27, " "), " ")</f>
        <v>12.008453178175429</v>
      </c>
      <c r="N27" s="154"/>
    </row>
    <row r="28" spans="1:23" s="29" customFormat="1" ht="22.8" x14ac:dyDescent="0.25">
      <c r="A28" s="152">
        <v>3</v>
      </c>
      <c r="B28" s="153" t="s">
        <v>225</v>
      </c>
      <c r="C28" s="134" t="s">
        <v>226</v>
      </c>
      <c r="D28" s="154" t="s">
        <v>218</v>
      </c>
      <c r="E28" s="155">
        <v>98.17</v>
      </c>
      <c r="F28" s="136" t="s">
        <v>227</v>
      </c>
      <c r="G28" s="136">
        <v>1072.02</v>
      </c>
      <c r="H28" s="156"/>
      <c r="I28" s="156"/>
      <c r="J28" s="136" t="s">
        <v>228</v>
      </c>
      <c r="K28" s="136">
        <v>12865.19</v>
      </c>
      <c r="L28" s="157"/>
      <c r="M28" s="156">
        <f>IF(ISNUMBER(K28/G28),IF(NOT(K28/G28=0),K28/G28, " "), " ")</f>
        <v>12.000886177496689</v>
      </c>
      <c r="N28" s="154"/>
    </row>
    <row r="29" spans="1:23" s="29" customFormat="1" ht="22.8" x14ac:dyDescent="0.25">
      <c r="A29" s="152">
        <v>4</v>
      </c>
      <c r="B29" s="153" t="s">
        <v>229</v>
      </c>
      <c r="C29" s="134" t="s">
        <v>230</v>
      </c>
      <c r="D29" s="154" t="s">
        <v>218</v>
      </c>
      <c r="E29" s="155">
        <v>3.34</v>
      </c>
      <c r="F29" s="136" t="s">
        <v>231</v>
      </c>
      <c r="G29" s="136">
        <v>36.909999999999997</v>
      </c>
      <c r="H29" s="156"/>
      <c r="I29" s="156"/>
      <c r="J29" s="136" t="s">
        <v>232</v>
      </c>
      <c r="K29" s="136">
        <v>443.08</v>
      </c>
      <c r="L29" s="157"/>
      <c r="M29" s="156">
        <f>IF(ISNUMBER(K29/G29),IF(NOT(K29/G29=0),K29/G29, " "), " ")</f>
        <v>12.004334868599296</v>
      </c>
      <c r="N29" s="154"/>
    </row>
    <row r="30" spans="1:23" ht="22.8" x14ac:dyDescent="0.25">
      <c r="A30" s="152">
        <v>5</v>
      </c>
      <c r="B30" s="153" t="s">
        <v>233</v>
      </c>
      <c r="C30" s="134" t="s">
        <v>234</v>
      </c>
      <c r="D30" s="154" t="s">
        <v>218</v>
      </c>
      <c r="E30" s="155">
        <v>0.7</v>
      </c>
      <c r="F30" s="136" t="s">
        <v>235</v>
      </c>
      <c r="G30" s="136">
        <v>7.84</v>
      </c>
      <c r="H30" s="156"/>
      <c r="I30" s="156"/>
      <c r="J30" s="136" t="s">
        <v>236</v>
      </c>
      <c r="K30" s="136">
        <v>94.09</v>
      </c>
      <c r="L30" s="157"/>
      <c r="M30" s="156">
        <f>IF(ISNUMBER(K30/G30),IF(NOT(K30/G30=0),K30/G30, " "), " ")</f>
        <v>12.001275510204083</v>
      </c>
      <c r="N30" s="154"/>
    </row>
    <row r="31" spans="1:23" ht="22.8" x14ac:dyDescent="0.25">
      <c r="A31" s="152">
        <v>6</v>
      </c>
      <c r="B31" s="153" t="s">
        <v>237</v>
      </c>
      <c r="C31" s="134" t="s">
        <v>238</v>
      </c>
      <c r="D31" s="154" t="s">
        <v>218</v>
      </c>
      <c r="E31" s="155">
        <v>87.97</v>
      </c>
      <c r="F31" s="136" t="s">
        <v>239</v>
      </c>
      <c r="G31" s="136">
        <v>1085.55</v>
      </c>
      <c r="H31" s="156"/>
      <c r="I31" s="156"/>
      <c r="J31" s="136" t="s">
        <v>240</v>
      </c>
      <c r="K31" s="136">
        <v>13031</v>
      </c>
      <c r="L31" s="157"/>
      <c r="M31" s="156">
        <f>IF(ISNUMBER(K31/G31),IF(NOT(K31/G31=0),K31/G31, " "), " ")</f>
        <v>12.0040532448989</v>
      </c>
      <c r="N31" s="154"/>
    </row>
    <row r="32" spans="1:23" ht="22.8" x14ac:dyDescent="0.25">
      <c r="A32" s="152">
        <v>7</v>
      </c>
      <c r="B32" s="153">
        <v>2</v>
      </c>
      <c r="C32" s="134" t="s">
        <v>241</v>
      </c>
      <c r="D32" s="154" t="s">
        <v>218</v>
      </c>
      <c r="E32" s="155">
        <v>2.68</v>
      </c>
      <c r="F32" s="136" t="s">
        <v>242</v>
      </c>
      <c r="G32" s="136"/>
      <c r="H32" s="156"/>
      <c r="I32" s="156"/>
      <c r="J32" s="136" t="s">
        <v>242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243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8</v>
      </c>
      <c r="B34" s="153">
        <v>21141</v>
      </c>
      <c r="C34" s="134" t="s">
        <v>244</v>
      </c>
      <c r="D34" s="154" t="s">
        <v>245</v>
      </c>
      <c r="E34" s="155">
        <v>0.12</v>
      </c>
      <c r="F34" s="136" t="s">
        <v>246</v>
      </c>
      <c r="G34" s="136">
        <v>16.09</v>
      </c>
      <c r="H34" s="156"/>
      <c r="I34" s="156"/>
      <c r="J34" s="136" t="s">
        <v>247</v>
      </c>
      <c r="K34" s="136">
        <v>87.24</v>
      </c>
      <c r="L34" s="157"/>
      <c r="M34" s="156">
        <f>IF(ISNUMBER(K34/G34),IF(NOT(K34/G34=0),K34/G34, " "), " ")</f>
        <v>5.4220012430080793</v>
      </c>
      <c r="N34" s="154" t="s">
        <v>248</v>
      </c>
    </row>
    <row r="35" spans="1:14" ht="22.8" x14ac:dyDescent="0.25">
      <c r="A35" s="152">
        <v>9</v>
      </c>
      <c r="B35" s="153">
        <v>30401</v>
      </c>
      <c r="C35" s="134" t="s">
        <v>249</v>
      </c>
      <c r="D35" s="154" t="s">
        <v>245</v>
      </c>
      <c r="E35" s="155">
        <v>0.01</v>
      </c>
      <c r="F35" s="136" t="s">
        <v>250</v>
      </c>
      <c r="G35" s="136">
        <v>0.02</v>
      </c>
      <c r="H35" s="156"/>
      <c r="I35" s="156"/>
      <c r="J35" s="136" t="s">
        <v>251</v>
      </c>
      <c r="K35" s="136">
        <v>7.0000000000000007E-2</v>
      </c>
      <c r="L35" s="157"/>
      <c r="M35" s="156">
        <f>IF(ISNUMBER(K35/G35),IF(NOT(K35/G35=0),K35/G35, " "), " ")</f>
        <v>3.5000000000000004</v>
      </c>
      <c r="N35" s="154" t="s">
        <v>248</v>
      </c>
    </row>
    <row r="36" spans="1:14" ht="22.8" x14ac:dyDescent="0.25">
      <c r="A36" s="152">
        <v>10</v>
      </c>
      <c r="B36" s="153">
        <v>30954</v>
      </c>
      <c r="C36" s="134" t="s">
        <v>252</v>
      </c>
      <c r="D36" s="154" t="s">
        <v>245</v>
      </c>
      <c r="E36" s="155">
        <v>0.84</v>
      </c>
      <c r="F36" s="136" t="s">
        <v>253</v>
      </c>
      <c r="G36" s="136">
        <v>28.33</v>
      </c>
      <c r="H36" s="156"/>
      <c r="I36" s="156"/>
      <c r="J36" s="136" t="s">
        <v>254</v>
      </c>
      <c r="K36" s="136">
        <v>136.91999999999999</v>
      </c>
      <c r="L36" s="157"/>
      <c r="M36" s="156">
        <f>IF(ISNUMBER(K36/G36),IF(NOT(K36/G36=0),K36/G36, " "), " ")</f>
        <v>4.8330391810801272</v>
      </c>
      <c r="N36" s="154" t="s">
        <v>255</v>
      </c>
    </row>
    <row r="37" spans="1:14" ht="45.6" x14ac:dyDescent="0.25">
      <c r="A37" s="152">
        <v>11</v>
      </c>
      <c r="B37" s="153">
        <v>50101</v>
      </c>
      <c r="C37" s="134" t="s">
        <v>256</v>
      </c>
      <c r="D37" s="154" t="s">
        <v>245</v>
      </c>
      <c r="E37" s="155">
        <v>0.01</v>
      </c>
      <c r="F37" s="136" t="s">
        <v>257</v>
      </c>
      <c r="G37" s="136">
        <v>0.63</v>
      </c>
      <c r="H37" s="156"/>
      <c r="I37" s="156"/>
      <c r="J37" s="136" t="s">
        <v>258</v>
      </c>
      <c r="K37" s="136">
        <v>4.05</v>
      </c>
      <c r="L37" s="157"/>
      <c r="M37" s="156">
        <f>IF(ISNUMBER(K37/G37),IF(NOT(K37/G37=0),K37/G37, " "), " ")</f>
        <v>6.4285714285714279</v>
      </c>
      <c r="N37" s="154" t="s">
        <v>248</v>
      </c>
    </row>
    <row r="38" spans="1:14" ht="22.8" x14ac:dyDescent="0.25">
      <c r="A38" s="152">
        <v>12</v>
      </c>
      <c r="B38" s="153">
        <v>110901</v>
      </c>
      <c r="C38" s="134" t="s">
        <v>259</v>
      </c>
      <c r="D38" s="154" t="s">
        <v>245</v>
      </c>
      <c r="E38" s="155">
        <v>1.72</v>
      </c>
      <c r="F38" s="136" t="s">
        <v>260</v>
      </c>
      <c r="G38" s="136">
        <v>24.92</v>
      </c>
      <c r="H38" s="156"/>
      <c r="I38" s="156"/>
      <c r="J38" s="136" t="s">
        <v>261</v>
      </c>
      <c r="K38" s="136">
        <v>270.04000000000002</v>
      </c>
      <c r="L38" s="157"/>
      <c r="M38" s="156">
        <f>IF(ISNUMBER(K38/G38),IF(NOT(K38/G38=0),K38/G38, " "), " ")</f>
        <v>10.836276083467094</v>
      </c>
      <c r="N38" s="154" t="s">
        <v>248</v>
      </c>
    </row>
    <row r="39" spans="1:14" ht="34.200000000000003" x14ac:dyDescent="0.25">
      <c r="A39" s="152">
        <v>13</v>
      </c>
      <c r="B39" s="153">
        <v>330804</v>
      </c>
      <c r="C39" s="134" t="s">
        <v>262</v>
      </c>
      <c r="D39" s="154" t="s">
        <v>245</v>
      </c>
      <c r="E39" s="155">
        <v>0.01</v>
      </c>
      <c r="F39" s="136" t="s">
        <v>263</v>
      </c>
      <c r="G39" s="136">
        <v>0.01</v>
      </c>
      <c r="H39" s="156"/>
      <c r="I39" s="156"/>
      <c r="J39" s="136" t="s">
        <v>264</v>
      </c>
      <c r="K39" s="136">
        <v>0.04</v>
      </c>
      <c r="L39" s="157"/>
      <c r="M39" s="156">
        <f>IF(ISNUMBER(K39/G39),IF(NOT(K39/G39=0),K39/G39, " "), " ")</f>
        <v>4</v>
      </c>
      <c r="N39" s="154" t="s">
        <v>265</v>
      </c>
    </row>
    <row r="40" spans="1:14" ht="22.8" x14ac:dyDescent="0.25">
      <c r="A40" s="152">
        <v>14</v>
      </c>
      <c r="B40" s="153">
        <v>400001</v>
      </c>
      <c r="C40" s="134" t="s">
        <v>266</v>
      </c>
      <c r="D40" s="154" t="s">
        <v>245</v>
      </c>
      <c r="E40" s="155">
        <v>0.19</v>
      </c>
      <c r="F40" s="136" t="s">
        <v>267</v>
      </c>
      <c r="G40" s="136">
        <v>19.61</v>
      </c>
      <c r="H40" s="156"/>
      <c r="I40" s="156"/>
      <c r="J40" s="136" t="s">
        <v>268</v>
      </c>
      <c r="K40" s="136">
        <v>111.53</v>
      </c>
      <c r="L40" s="157"/>
      <c r="M40" s="156">
        <f>IF(ISNUMBER(K40/G40),IF(NOT(K40/G40=0),K40/G40, " "), " ")</f>
        <v>5.6874043855175929</v>
      </c>
      <c r="N40" s="154" t="s">
        <v>248</v>
      </c>
    </row>
    <row r="41" spans="1:14" ht="19.350000000000001" customHeight="1" x14ac:dyDescent="0.25">
      <c r="A41" s="128" t="s">
        <v>269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34.200000000000003" x14ac:dyDescent="0.25">
      <c r="A42" s="152">
        <v>15</v>
      </c>
      <c r="B42" s="153" t="s">
        <v>270</v>
      </c>
      <c r="C42" s="134" t="s">
        <v>271</v>
      </c>
      <c r="D42" s="154" t="s">
        <v>272</v>
      </c>
      <c r="E42" s="155">
        <v>7.02</v>
      </c>
      <c r="F42" s="136" t="s">
        <v>273</v>
      </c>
      <c r="G42" s="136">
        <v>91.33</v>
      </c>
      <c r="H42" s="156">
        <v>79</v>
      </c>
      <c r="I42" s="156">
        <v>554.58000000000004</v>
      </c>
      <c r="J42" s="136" t="s">
        <v>274</v>
      </c>
      <c r="K42" s="136">
        <v>588.41999999999996</v>
      </c>
      <c r="L42" s="157"/>
      <c r="M42" s="156">
        <f>IF(ISNUMBER(K42/G42),IF(NOT(K42/G42=0),K42/G42, " "), " ")</f>
        <v>6.4427898828424395</v>
      </c>
      <c r="N42" s="154" t="s">
        <v>275</v>
      </c>
    </row>
    <row r="43" spans="1:14" ht="57" x14ac:dyDescent="0.25">
      <c r="A43" s="152">
        <v>16</v>
      </c>
      <c r="B43" s="153" t="s">
        <v>276</v>
      </c>
      <c r="C43" s="134" t="s">
        <v>277</v>
      </c>
      <c r="D43" s="154" t="s">
        <v>278</v>
      </c>
      <c r="E43" s="155">
        <v>2.0000000000000001E-4</v>
      </c>
      <c r="F43" s="136" t="s">
        <v>279</v>
      </c>
      <c r="G43" s="136">
        <v>1.98</v>
      </c>
      <c r="H43" s="156">
        <v>73797.649999999994</v>
      </c>
      <c r="I43" s="156">
        <v>14.76</v>
      </c>
      <c r="J43" s="136" t="s">
        <v>280</v>
      </c>
      <c r="K43" s="136">
        <v>15.12</v>
      </c>
      <c r="L43" s="157"/>
      <c r="M43" s="156">
        <f>IF(ISNUMBER(K43/G43),IF(NOT(K43/G43=0),K43/G43, " "), " ")</f>
        <v>7.6363636363636358</v>
      </c>
      <c r="N43" s="154" t="s">
        <v>281</v>
      </c>
    </row>
    <row r="44" spans="1:14" ht="34.200000000000003" x14ac:dyDescent="0.25">
      <c r="A44" s="152">
        <v>17</v>
      </c>
      <c r="B44" s="153" t="s">
        <v>282</v>
      </c>
      <c r="C44" s="134" t="s">
        <v>283</v>
      </c>
      <c r="D44" s="154" t="s">
        <v>278</v>
      </c>
      <c r="E44" s="155">
        <v>6.9999999999999999E-4</v>
      </c>
      <c r="F44" s="136" t="s">
        <v>284</v>
      </c>
      <c r="G44" s="136">
        <v>6.12</v>
      </c>
      <c r="H44" s="156">
        <v>40665.26</v>
      </c>
      <c r="I44" s="156">
        <v>28.47</v>
      </c>
      <c r="J44" s="136" t="s">
        <v>285</v>
      </c>
      <c r="K44" s="136">
        <v>29.27</v>
      </c>
      <c r="L44" s="157"/>
      <c r="M44" s="156">
        <f>IF(ISNUMBER(K44/G44),IF(NOT(K44/G44=0),K44/G44, " "), " ")</f>
        <v>4.7826797385620914</v>
      </c>
      <c r="N44" s="154" t="s">
        <v>286</v>
      </c>
    </row>
    <row r="45" spans="1:14" ht="34.200000000000003" x14ac:dyDescent="0.25">
      <c r="A45" s="152">
        <v>18</v>
      </c>
      <c r="B45" s="153" t="s">
        <v>287</v>
      </c>
      <c r="C45" s="134" t="s">
        <v>288</v>
      </c>
      <c r="D45" s="154" t="s">
        <v>278</v>
      </c>
      <c r="E45" s="155">
        <v>3.3E-3</v>
      </c>
      <c r="F45" s="136" t="s">
        <v>289</v>
      </c>
      <c r="G45" s="136">
        <v>45.71</v>
      </c>
      <c r="H45" s="156">
        <v>37288.14</v>
      </c>
      <c r="I45" s="156">
        <v>123.05</v>
      </c>
      <c r="J45" s="136" t="s">
        <v>290</v>
      </c>
      <c r="K45" s="136">
        <v>127.15</v>
      </c>
      <c r="L45" s="157"/>
      <c r="M45" s="156">
        <f>IF(ISNUMBER(K45/G45),IF(NOT(K45/G45=0),K45/G45, " "), " ")</f>
        <v>2.7816670312841829</v>
      </c>
      <c r="N45" s="154" t="s">
        <v>291</v>
      </c>
    </row>
    <row r="46" spans="1:14" ht="34.200000000000003" x14ac:dyDescent="0.25">
      <c r="A46" s="152">
        <v>19</v>
      </c>
      <c r="B46" s="153" t="s">
        <v>292</v>
      </c>
      <c r="C46" s="134" t="s">
        <v>293</v>
      </c>
      <c r="D46" s="154" t="s">
        <v>278</v>
      </c>
      <c r="E46" s="155">
        <v>4.7999999999999996E-3</v>
      </c>
      <c r="F46" s="136" t="s">
        <v>294</v>
      </c>
      <c r="G46" s="136">
        <v>93.84</v>
      </c>
      <c r="H46" s="156">
        <v>41325</v>
      </c>
      <c r="I46" s="156">
        <v>198.36</v>
      </c>
      <c r="J46" s="136" t="s">
        <v>295</v>
      </c>
      <c r="K46" s="136">
        <v>204.71</v>
      </c>
      <c r="L46" s="157"/>
      <c r="M46" s="156">
        <f>IF(ISNUMBER(K46/G46),IF(NOT(K46/G46=0),K46/G46, " "), " ")</f>
        <v>2.1814791133844844</v>
      </c>
      <c r="N46" s="154" t="s">
        <v>296</v>
      </c>
    </row>
    <row r="47" spans="1:14" ht="34.200000000000003" x14ac:dyDescent="0.25">
      <c r="A47" s="152">
        <v>20</v>
      </c>
      <c r="B47" s="153" t="s">
        <v>297</v>
      </c>
      <c r="C47" s="134" t="s">
        <v>298</v>
      </c>
      <c r="D47" s="154" t="s">
        <v>278</v>
      </c>
      <c r="E47" s="155">
        <v>1E-3</v>
      </c>
      <c r="F47" s="136" t="s">
        <v>299</v>
      </c>
      <c r="G47" s="136">
        <v>17.059999999999999</v>
      </c>
      <c r="H47" s="156">
        <v>41325</v>
      </c>
      <c r="I47" s="156">
        <v>41.33</v>
      </c>
      <c r="J47" s="136" t="s">
        <v>295</v>
      </c>
      <c r="K47" s="136">
        <v>42.65</v>
      </c>
      <c r="L47" s="157"/>
      <c r="M47" s="156">
        <f>IF(ISNUMBER(K47/G47),IF(NOT(K47/G47=0),K47/G47, " "), " ")</f>
        <v>2.5</v>
      </c>
      <c r="N47" s="154" t="s">
        <v>296</v>
      </c>
    </row>
    <row r="48" spans="1:14" ht="34.200000000000003" x14ac:dyDescent="0.25">
      <c r="A48" s="152">
        <v>21</v>
      </c>
      <c r="B48" s="153" t="s">
        <v>300</v>
      </c>
      <c r="C48" s="134" t="s">
        <v>301</v>
      </c>
      <c r="D48" s="154" t="s">
        <v>278</v>
      </c>
      <c r="E48" s="155">
        <v>2.0400000000000001E-2</v>
      </c>
      <c r="F48" s="136" t="s">
        <v>299</v>
      </c>
      <c r="G48" s="136">
        <v>348.02</v>
      </c>
      <c r="H48" s="156">
        <v>41325</v>
      </c>
      <c r="I48" s="156">
        <v>843.03</v>
      </c>
      <c r="J48" s="136" t="s">
        <v>295</v>
      </c>
      <c r="K48" s="136">
        <v>869.99</v>
      </c>
      <c r="L48" s="157"/>
      <c r="M48" s="156">
        <f>IF(ISNUMBER(K48/G48),IF(NOT(K48/G48=0),K48/G48, " "), " ")</f>
        <v>2.4998275961151659</v>
      </c>
      <c r="N48" s="154" t="s">
        <v>296</v>
      </c>
    </row>
    <row r="49" spans="1:14" ht="22.8" x14ac:dyDescent="0.25">
      <c r="A49" s="152">
        <v>22</v>
      </c>
      <c r="B49" s="153" t="s">
        <v>302</v>
      </c>
      <c r="C49" s="134" t="s">
        <v>303</v>
      </c>
      <c r="D49" s="154" t="s">
        <v>278</v>
      </c>
      <c r="E49" s="155">
        <v>5.9999999999999995E-4</v>
      </c>
      <c r="F49" s="136" t="s">
        <v>304</v>
      </c>
      <c r="G49" s="136">
        <v>6.42</v>
      </c>
      <c r="H49" s="156">
        <v>125677.97</v>
      </c>
      <c r="I49" s="156">
        <v>75.41</v>
      </c>
      <c r="J49" s="136" t="s">
        <v>305</v>
      </c>
      <c r="K49" s="136">
        <v>77.09</v>
      </c>
      <c r="L49" s="157"/>
      <c r="M49" s="156">
        <f>IF(ISNUMBER(K49/G49),IF(NOT(K49/G49=0),K49/G49, " "), " ")</f>
        <v>12.007788161993771</v>
      </c>
      <c r="N49" s="154" t="s">
        <v>306</v>
      </c>
    </row>
    <row r="50" spans="1:14" ht="34.200000000000003" x14ac:dyDescent="0.25">
      <c r="A50" s="152">
        <v>23</v>
      </c>
      <c r="B50" s="153" t="s">
        <v>307</v>
      </c>
      <c r="C50" s="134" t="s">
        <v>308</v>
      </c>
      <c r="D50" s="154" t="s">
        <v>278</v>
      </c>
      <c r="E50" s="155">
        <v>0.01</v>
      </c>
      <c r="F50" s="136" t="s">
        <v>309</v>
      </c>
      <c r="G50" s="136">
        <v>300.39999999999998</v>
      </c>
      <c r="H50" s="156">
        <v>103200</v>
      </c>
      <c r="I50" s="156">
        <v>1032</v>
      </c>
      <c r="J50" s="136" t="s">
        <v>310</v>
      </c>
      <c r="K50" s="136">
        <v>1057.76</v>
      </c>
      <c r="L50" s="157"/>
      <c r="M50" s="156">
        <f>IF(ISNUMBER(K50/G50),IF(NOT(K50/G50=0),K50/G50, " "), " ")</f>
        <v>3.5211717709720376</v>
      </c>
      <c r="N50" s="154" t="s">
        <v>311</v>
      </c>
    </row>
    <row r="51" spans="1:14" ht="34.200000000000003" x14ac:dyDescent="0.25">
      <c r="A51" s="152">
        <v>24</v>
      </c>
      <c r="B51" s="153" t="s">
        <v>312</v>
      </c>
      <c r="C51" s="134" t="s">
        <v>313</v>
      </c>
      <c r="D51" s="154" t="s">
        <v>278</v>
      </c>
      <c r="E51" s="155">
        <v>4.0000000000000002E-4</v>
      </c>
      <c r="F51" s="136" t="s">
        <v>314</v>
      </c>
      <c r="G51" s="136">
        <v>4.08</v>
      </c>
      <c r="H51" s="156">
        <v>69600</v>
      </c>
      <c r="I51" s="156">
        <v>27.84</v>
      </c>
      <c r="J51" s="136" t="s">
        <v>315</v>
      </c>
      <c r="K51" s="136">
        <v>28.52</v>
      </c>
      <c r="L51" s="157"/>
      <c r="M51" s="156">
        <f>IF(ISNUMBER(K51/G51),IF(NOT(K51/G51=0),K51/G51, " "), " ")</f>
        <v>6.9901960784313726</v>
      </c>
      <c r="N51" s="154" t="s">
        <v>316</v>
      </c>
    </row>
    <row r="52" spans="1:14" ht="34.200000000000003" x14ac:dyDescent="0.25">
      <c r="A52" s="152">
        <v>25</v>
      </c>
      <c r="B52" s="153" t="s">
        <v>317</v>
      </c>
      <c r="C52" s="134" t="s">
        <v>318</v>
      </c>
      <c r="D52" s="154" t="s">
        <v>272</v>
      </c>
      <c r="E52" s="155">
        <v>1.1499999999999999</v>
      </c>
      <c r="F52" s="136" t="s">
        <v>319</v>
      </c>
      <c r="G52" s="136">
        <v>23.23</v>
      </c>
      <c r="H52" s="156">
        <v>90</v>
      </c>
      <c r="I52" s="156">
        <v>103.5</v>
      </c>
      <c r="J52" s="136" t="s">
        <v>320</v>
      </c>
      <c r="K52" s="136">
        <v>108.48</v>
      </c>
      <c r="L52" s="157"/>
      <c r="M52" s="156">
        <f>IF(ISNUMBER(K52/G52),IF(NOT(K52/G52=0),K52/G52, " "), " ")</f>
        <v>4.6698235040895391</v>
      </c>
      <c r="N52" s="154" t="s">
        <v>321</v>
      </c>
    </row>
    <row r="53" spans="1:14" ht="34.200000000000003" x14ac:dyDescent="0.25">
      <c r="A53" s="152">
        <v>26</v>
      </c>
      <c r="B53" s="153" t="s">
        <v>322</v>
      </c>
      <c r="C53" s="134" t="s">
        <v>323</v>
      </c>
      <c r="D53" s="154" t="s">
        <v>278</v>
      </c>
      <c r="E53" s="155">
        <v>1E-4</v>
      </c>
      <c r="F53" s="136" t="s">
        <v>324</v>
      </c>
      <c r="G53" s="136">
        <v>0.06</v>
      </c>
      <c r="H53" s="156">
        <v>3108</v>
      </c>
      <c r="I53" s="156">
        <v>0.31</v>
      </c>
      <c r="J53" s="136" t="s">
        <v>325</v>
      </c>
      <c r="K53" s="136">
        <v>0.34</v>
      </c>
      <c r="L53" s="157"/>
      <c r="M53" s="156">
        <f>IF(ISNUMBER(K53/G53),IF(NOT(K53/G53=0),K53/G53, " "), " ")</f>
        <v>5.666666666666667</v>
      </c>
      <c r="N53" s="154" t="s">
        <v>326</v>
      </c>
    </row>
    <row r="54" spans="1:14" ht="34.200000000000003" x14ac:dyDescent="0.25">
      <c r="A54" s="152">
        <v>27</v>
      </c>
      <c r="B54" s="153" t="s">
        <v>327</v>
      </c>
      <c r="C54" s="134" t="s">
        <v>328</v>
      </c>
      <c r="D54" s="154" t="s">
        <v>272</v>
      </c>
      <c r="E54" s="155">
        <v>1.8988</v>
      </c>
      <c r="F54" s="136" t="s">
        <v>329</v>
      </c>
      <c r="G54" s="136">
        <v>73.489999999999995</v>
      </c>
      <c r="H54" s="156">
        <v>126.06</v>
      </c>
      <c r="I54" s="156">
        <v>239.37</v>
      </c>
      <c r="J54" s="136" t="s">
        <v>330</v>
      </c>
      <c r="K54" s="136">
        <v>244.28</v>
      </c>
      <c r="L54" s="157"/>
      <c r="M54" s="156">
        <f>IF(ISNUMBER(K54/G54),IF(NOT(K54/G54=0),K54/G54, " "), " ")</f>
        <v>3.3239896584569331</v>
      </c>
      <c r="N54" s="154" t="s">
        <v>331</v>
      </c>
    </row>
    <row r="55" spans="1:14" ht="45.6" x14ac:dyDescent="0.25">
      <c r="A55" s="152">
        <v>28</v>
      </c>
      <c r="B55" s="153" t="s">
        <v>332</v>
      </c>
      <c r="C55" s="134" t="s">
        <v>333</v>
      </c>
      <c r="D55" s="154" t="s">
        <v>334</v>
      </c>
      <c r="E55" s="155">
        <v>0.4</v>
      </c>
      <c r="F55" s="136" t="s">
        <v>335</v>
      </c>
      <c r="G55" s="136">
        <v>9.1199999999999992</v>
      </c>
      <c r="H55" s="156">
        <v>121.01</v>
      </c>
      <c r="I55" s="156">
        <v>48.4</v>
      </c>
      <c r="J55" s="136" t="s">
        <v>336</v>
      </c>
      <c r="K55" s="136">
        <v>49.5</v>
      </c>
      <c r="L55" s="157"/>
      <c r="M55" s="156">
        <f>IF(ISNUMBER(K55/G55),IF(NOT(K55/G55=0),K55/G55, " "), " ")</f>
        <v>5.427631578947369</v>
      </c>
      <c r="N55" s="154" t="s">
        <v>337</v>
      </c>
    </row>
    <row r="56" spans="1:14" ht="22.8" x14ac:dyDescent="0.25">
      <c r="A56" s="152">
        <v>29</v>
      </c>
      <c r="B56" s="153" t="s">
        <v>338</v>
      </c>
      <c r="C56" s="134" t="s">
        <v>339</v>
      </c>
      <c r="D56" s="154" t="s">
        <v>278</v>
      </c>
      <c r="E56" s="155">
        <v>7.7600000000000002E-2</v>
      </c>
      <c r="F56" s="136" t="s">
        <v>340</v>
      </c>
      <c r="G56" s="136">
        <v>384.13</v>
      </c>
      <c r="H56" s="156">
        <v>24228.81</v>
      </c>
      <c r="I56" s="156">
        <v>1880.16</v>
      </c>
      <c r="J56" s="136" t="s">
        <v>341</v>
      </c>
      <c r="K56" s="136">
        <v>1944.15</v>
      </c>
      <c r="L56" s="157"/>
      <c r="M56" s="156">
        <f>IF(ISNUMBER(K56/G56),IF(NOT(K56/G56=0),K56/G56, " "), " ")</f>
        <v>5.06117720563351</v>
      </c>
      <c r="N56" s="154" t="s">
        <v>342</v>
      </c>
    </row>
    <row r="57" spans="1:14" ht="22.8" x14ac:dyDescent="0.25">
      <c r="A57" s="152">
        <v>30</v>
      </c>
      <c r="B57" s="153" t="s">
        <v>343</v>
      </c>
      <c r="C57" s="134" t="s">
        <v>344</v>
      </c>
      <c r="D57" s="154" t="s">
        <v>334</v>
      </c>
      <c r="E57" s="155">
        <v>0.35120000000000001</v>
      </c>
      <c r="F57" s="136" t="s">
        <v>345</v>
      </c>
      <c r="G57" s="136">
        <v>2.4700000000000002</v>
      </c>
      <c r="H57" s="156">
        <v>37.97</v>
      </c>
      <c r="I57" s="156">
        <v>13.34</v>
      </c>
      <c r="J57" s="136" t="s">
        <v>346</v>
      </c>
      <c r="K57" s="136">
        <v>13.76</v>
      </c>
      <c r="L57" s="157"/>
      <c r="M57" s="156">
        <f>IF(ISNUMBER(K57/G57),IF(NOT(K57/G57=0),K57/G57, " "), " ")</f>
        <v>5.5708502024291491</v>
      </c>
      <c r="N57" s="154" t="s">
        <v>347</v>
      </c>
    </row>
    <row r="58" spans="1:14" ht="22.8" x14ac:dyDescent="0.25">
      <c r="A58" s="152">
        <v>31</v>
      </c>
      <c r="B58" s="153" t="s">
        <v>348</v>
      </c>
      <c r="C58" s="134" t="s">
        <v>349</v>
      </c>
      <c r="D58" s="154" t="s">
        <v>272</v>
      </c>
      <c r="E58" s="155">
        <v>0.4</v>
      </c>
      <c r="F58" s="136" t="s">
        <v>350</v>
      </c>
      <c r="G58" s="136">
        <v>3.03</v>
      </c>
      <c r="H58" s="156">
        <v>27.65</v>
      </c>
      <c r="I58" s="156">
        <v>11.06</v>
      </c>
      <c r="J58" s="136" t="s">
        <v>351</v>
      </c>
      <c r="K58" s="136">
        <v>11.55</v>
      </c>
      <c r="L58" s="157"/>
      <c r="M58" s="156">
        <f>IF(ISNUMBER(K58/G58),IF(NOT(K58/G58=0),K58/G58, " "), " ")</f>
        <v>3.8118811881188122</v>
      </c>
      <c r="N58" s="154" t="s">
        <v>352</v>
      </c>
    </row>
    <row r="59" spans="1:14" ht="34.200000000000003" x14ac:dyDescent="0.25">
      <c r="A59" s="152">
        <v>32</v>
      </c>
      <c r="B59" s="153" t="s">
        <v>353</v>
      </c>
      <c r="C59" s="134" t="s">
        <v>354</v>
      </c>
      <c r="D59" s="154" t="s">
        <v>278</v>
      </c>
      <c r="E59" s="155">
        <v>1E-4</v>
      </c>
      <c r="F59" s="136" t="s">
        <v>355</v>
      </c>
      <c r="G59" s="136">
        <v>0.92</v>
      </c>
      <c r="H59" s="156">
        <v>39771</v>
      </c>
      <c r="I59" s="156">
        <v>3.98</v>
      </c>
      <c r="J59" s="136" t="s">
        <v>356</v>
      </c>
      <c r="K59" s="136">
        <v>4.09</v>
      </c>
      <c r="L59" s="157"/>
      <c r="M59" s="156">
        <f>IF(ISNUMBER(K59/G59),IF(NOT(K59/G59=0),K59/G59, " "), " ")</f>
        <v>4.445652173913043</v>
      </c>
      <c r="N59" s="154" t="s">
        <v>357</v>
      </c>
    </row>
    <row r="60" spans="1:14" ht="68.400000000000006" x14ac:dyDescent="0.25">
      <c r="A60" s="152">
        <v>33</v>
      </c>
      <c r="B60" s="153" t="s">
        <v>358</v>
      </c>
      <c r="C60" s="134" t="s">
        <v>359</v>
      </c>
      <c r="D60" s="154" t="s">
        <v>278</v>
      </c>
      <c r="E60" s="155">
        <v>5.9999999999999995E-4</v>
      </c>
      <c r="F60" s="136" t="s">
        <v>360</v>
      </c>
      <c r="G60" s="136">
        <v>4.78</v>
      </c>
      <c r="H60" s="156">
        <v>13135.59</v>
      </c>
      <c r="I60" s="156">
        <v>7.88</v>
      </c>
      <c r="J60" s="136" t="s">
        <v>361</v>
      </c>
      <c r="K60" s="136">
        <v>8.34</v>
      </c>
      <c r="L60" s="157"/>
      <c r="M60" s="156">
        <f>IF(ISNUMBER(K60/G60),IF(NOT(K60/G60=0),K60/G60, " "), " ")</f>
        <v>1.7447698744769873</v>
      </c>
      <c r="N60" s="154" t="s">
        <v>362</v>
      </c>
    </row>
    <row r="61" spans="1:14" ht="34.200000000000003" x14ac:dyDescent="0.25">
      <c r="A61" s="152">
        <v>34</v>
      </c>
      <c r="B61" s="153" t="s">
        <v>363</v>
      </c>
      <c r="C61" s="134" t="s">
        <v>364</v>
      </c>
      <c r="D61" s="154" t="s">
        <v>278</v>
      </c>
      <c r="E61" s="155">
        <v>2.52E-2</v>
      </c>
      <c r="F61" s="136" t="s">
        <v>365</v>
      </c>
      <c r="G61" s="136">
        <v>296.86</v>
      </c>
      <c r="H61" s="156">
        <v>36017</v>
      </c>
      <c r="I61" s="156">
        <v>907.63</v>
      </c>
      <c r="J61" s="136" t="s">
        <v>366</v>
      </c>
      <c r="K61" s="136">
        <v>932.59</v>
      </c>
      <c r="L61" s="157"/>
      <c r="M61" s="156">
        <f>IF(ISNUMBER(K61/G61),IF(NOT(K61/G61=0),K61/G61, " "), " ")</f>
        <v>3.1415145186283095</v>
      </c>
      <c r="N61" s="154" t="s">
        <v>367</v>
      </c>
    </row>
    <row r="62" spans="1:14" ht="45.6" x14ac:dyDescent="0.25">
      <c r="A62" s="152">
        <v>35</v>
      </c>
      <c r="B62" s="153" t="s">
        <v>368</v>
      </c>
      <c r="C62" s="134" t="s">
        <v>369</v>
      </c>
      <c r="D62" s="154" t="s">
        <v>278</v>
      </c>
      <c r="E62" s="155">
        <v>1.1900000000000001E-2</v>
      </c>
      <c r="F62" s="136" t="s">
        <v>370</v>
      </c>
      <c r="G62" s="136">
        <v>130.31</v>
      </c>
      <c r="H62" s="156">
        <v>37187.800000000003</v>
      </c>
      <c r="I62" s="156">
        <v>442.53</v>
      </c>
      <c r="J62" s="136" t="s">
        <v>371</v>
      </c>
      <c r="K62" s="136">
        <v>457.28</v>
      </c>
      <c r="L62" s="157"/>
      <c r="M62" s="156">
        <f>IF(ISNUMBER(K62/G62),IF(NOT(K62/G62=0),K62/G62, " "), " ")</f>
        <v>3.5091704397206658</v>
      </c>
      <c r="N62" s="154" t="s">
        <v>372</v>
      </c>
    </row>
    <row r="63" spans="1:14" ht="34.200000000000003" x14ac:dyDescent="0.25">
      <c r="A63" s="152">
        <v>36</v>
      </c>
      <c r="B63" s="153" t="s">
        <v>373</v>
      </c>
      <c r="C63" s="134" t="s">
        <v>374</v>
      </c>
      <c r="D63" s="154" t="s">
        <v>278</v>
      </c>
      <c r="E63" s="155">
        <v>1E-3</v>
      </c>
      <c r="F63" s="136" t="s">
        <v>375</v>
      </c>
      <c r="G63" s="136">
        <v>20.91</v>
      </c>
      <c r="H63" s="156">
        <v>59777.7</v>
      </c>
      <c r="I63" s="156">
        <v>59.78</v>
      </c>
      <c r="J63" s="136" t="s">
        <v>376</v>
      </c>
      <c r="K63" s="136">
        <v>61.28</v>
      </c>
      <c r="L63" s="157"/>
      <c r="M63" s="156">
        <f>IF(ISNUMBER(K63/G63),IF(NOT(K63/G63=0),K63/G63, " "), " ")</f>
        <v>2.9306551889048302</v>
      </c>
      <c r="N63" s="154" t="s">
        <v>377</v>
      </c>
    </row>
    <row r="64" spans="1:14" ht="22.8" x14ac:dyDescent="0.25">
      <c r="A64" s="152">
        <v>37</v>
      </c>
      <c r="B64" s="153" t="s">
        <v>378</v>
      </c>
      <c r="C64" s="134" t="s">
        <v>379</v>
      </c>
      <c r="D64" s="154" t="s">
        <v>380</v>
      </c>
      <c r="E64" s="155">
        <v>6.12</v>
      </c>
      <c r="F64" s="136" t="s">
        <v>381</v>
      </c>
      <c r="G64" s="136">
        <v>12.24</v>
      </c>
      <c r="H64" s="156">
        <v>4.24</v>
      </c>
      <c r="I64" s="156">
        <v>25.95</v>
      </c>
      <c r="J64" s="136" t="s">
        <v>382</v>
      </c>
      <c r="K64" s="136">
        <v>27.05</v>
      </c>
      <c r="L64" s="157"/>
      <c r="M64" s="156">
        <f>IF(ISNUMBER(K64/G64),IF(NOT(K64/G64=0),K64/G64, " "), " ")</f>
        <v>2.2099673202614381</v>
      </c>
      <c r="N64" s="154" t="s">
        <v>383</v>
      </c>
    </row>
    <row r="65" spans="1:14" ht="34.200000000000003" x14ac:dyDescent="0.25">
      <c r="A65" s="152">
        <v>38</v>
      </c>
      <c r="B65" s="153" t="s">
        <v>384</v>
      </c>
      <c r="C65" s="134" t="s">
        <v>385</v>
      </c>
      <c r="D65" s="154" t="s">
        <v>386</v>
      </c>
      <c r="E65" s="155">
        <v>1.1599999999999999E-2</v>
      </c>
      <c r="F65" s="136" t="s">
        <v>387</v>
      </c>
      <c r="G65" s="136">
        <v>8.11</v>
      </c>
      <c r="H65" s="156">
        <v>2723</v>
      </c>
      <c r="I65" s="156">
        <v>31.59</v>
      </c>
      <c r="J65" s="136" t="s">
        <v>388</v>
      </c>
      <c r="K65" s="136">
        <v>36.909999999999997</v>
      </c>
      <c r="L65" s="157"/>
      <c r="M65" s="156">
        <f>IF(ISNUMBER(K65/G65),IF(NOT(K65/G65=0),K65/G65, " "), " ")</f>
        <v>4.5511713933415532</v>
      </c>
      <c r="N65" s="154" t="s">
        <v>389</v>
      </c>
    </row>
    <row r="66" spans="1:14" ht="34.200000000000003" x14ac:dyDescent="0.25">
      <c r="A66" s="152">
        <v>39</v>
      </c>
      <c r="B66" s="153" t="s">
        <v>390</v>
      </c>
      <c r="C66" s="134" t="s">
        <v>391</v>
      </c>
      <c r="D66" s="154" t="s">
        <v>278</v>
      </c>
      <c r="E66" s="155">
        <v>2.1000000000000001E-2</v>
      </c>
      <c r="F66" s="136" t="s">
        <v>392</v>
      </c>
      <c r="G66" s="136">
        <v>15.18</v>
      </c>
      <c r="H66" s="156">
        <v>3941</v>
      </c>
      <c r="I66" s="156">
        <v>82.76</v>
      </c>
      <c r="J66" s="136" t="s">
        <v>393</v>
      </c>
      <c r="K66" s="136">
        <v>90.08</v>
      </c>
      <c r="L66" s="157"/>
      <c r="M66" s="156">
        <f>IF(ISNUMBER(K66/G66),IF(NOT(K66/G66=0),K66/G66, " "), " ")</f>
        <v>5.9341238471673252</v>
      </c>
      <c r="N66" s="154" t="s">
        <v>394</v>
      </c>
    </row>
    <row r="67" spans="1:14" ht="57" x14ac:dyDescent="0.25">
      <c r="A67" s="152">
        <v>40</v>
      </c>
      <c r="B67" s="153" t="s">
        <v>395</v>
      </c>
      <c r="C67" s="134" t="s">
        <v>396</v>
      </c>
      <c r="D67" s="154" t="s">
        <v>386</v>
      </c>
      <c r="E67" s="155">
        <v>4.4000000000000003E-3</v>
      </c>
      <c r="F67" s="136" t="s">
        <v>397</v>
      </c>
      <c r="G67" s="136">
        <v>0.44</v>
      </c>
      <c r="H67" s="156">
        <v>329.9</v>
      </c>
      <c r="I67" s="156">
        <v>1.45</v>
      </c>
      <c r="J67" s="136" t="s">
        <v>398</v>
      </c>
      <c r="K67" s="136">
        <v>1.68</v>
      </c>
      <c r="L67" s="157"/>
      <c r="M67" s="156">
        <f>IF(ISNUMBER(K67/G67),IF(NOT(K67/G67=0),K67/G67, " "), " ")</f>
        <v>3.8181818181818179</v>
      </c>
      <c r="N67" s="154" t="s">
        <v>399</v>
      </c>
    </row>
    <row r="68" spans="1:14" ht="34.200000000000003" x14ac:dyDescent="0.25">
      <c r="A68" s="152">
        <v>41</v>
      </c>
      <c r="B68" s="153" t="s">
        <v>400</v>
      </c>
      <c r="C68" s="134" t="s">
        <v>401</v>
      </c>
      <c r="D68" s="154" t="s">
        <v>386</v>
      </c>
      <c r="E68" s="155">
        <v>2.4483000000000001</v>
      </c>
      <c r="F68" s="136" t="s">
        <v>402</v>
      </c>
      <c r="G68" s="136">
        <v>7.62</v>
      </c>
      <c r="H68" s="156">
        <v>24.12</v>
      </c>
      <c r="I68" s="156">
        <v>59.05</v>
      </c>
      <c r="J68" s="136" t="s">
        <v>403</v>
      </c>
      <c r="K68" s="136">
        <v>59.05</v>
      </c>
      <c r="L68" s="157"/>
      <c r="M68" s="156">
        <f>IF(ISNUMBER(K68/G68),IF(NOT(K68/G68=0),K68/G68, " "), " ")</f>
        <v>7.7493438320209966</v>
      </c>
      <c r="N68" s="154" t="s">
        <v>404</v>
      </c>
    </row>
    <row r="69" spans="1:14" ht="19.350000000000001" customHeight="1" x14ac:dyDescent="0.25">
      <c r="A69" s="150" t="s">
        <v>405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</row>
    <row r="70" spans="1:14" ht="19.350000000000001" customHeight="1" x14ac:dyDescent="0.25">
      <c r="A70" s="128" t="s">
        <v>269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spans="1:14" ht="22.8" x14ac:dyDescent="0.25">
      <c r="A71" s="152">
        <v>42</v>
      </c>
      <c r="B71" s="153" t="s">
        <v>406</v>
      </c>
      <c r="C71" s="134" t="s">
        <v>407</v>
      </c>
      <c r="D71" s="154" t="s">
        <v>278</v>
      </c>
      <c r="E71" s="155">
        <v>1.1439999999999999</v>
      </c>
      <c r="F71" s="136" t="s">
        <v>242</v>
      </c>
      <c r="G71" s="136"/>
      <c r="H71" s="156"/>
      <c r="I71" s="156"/>
      <c r="J71" s="136" t="s">
        <v>242</v>
      </c>
      <c r="K71" s="136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8">
        <v>43</v>
      </c>
      <c r="B72" s="159" t="s">
        <v>408</v>
      </c>
      <c r="C72" s="140" t="s">
        <v>409</v>
      </c>
      <c r="D72" s="160" t="s">
        <v>278</v>
      </c>
      <c r="E72" s="161">
        <v>0.15290000000000001</v>
      </c>
      <c r="F72" s="142" t="s">
        <v>242</v>
      </c>
      <c r="G72" s="142"/>
      <c r="H72" s="162"/>
      <c r="I72" s="162"/>
      <c r="J72" s="142" t="s">
        <v>242</v>
      </c>
      <c r="K72" s="142"/>
      <c r="L72" s="163"/>
      <c r="M72" s="162" t="str">
        <f>IF(ISNUMBER(K72/G72),IF(NOT(K72/G72=0),K72/G72, " "), " ")</f>
        <v xml:space="preserve"> </v>
      </c>
      <c r="N72" s="160"/>
    </row>
    <row r="73" spans="1:14" x14ac:dyDescent="0.25">
      <c r="A73" s="144" t="s">
        <v>193</v>
      </c>
      <c r="B73" s="145"/>
      <c r="C73" s="145"/>
      <c r="D73" s="145"/>
      <c r="E73" s="145"/>
      <c r="F73" s="145"/>
      <c r="G73" s="164">
        <v>4599</v>
      </c>
      <c r="H73" s="165"/>
      <c r="I73" s="165"/>
      <c r="J73" s="165"/>
      <c r="K73" s="164">
        <v>38898</v>
      </c>
      <c r="L73" s="166"/>
      <c r="M73" s="164">
        <f ca="1">IF(ISNUMBER(INDIRECT("K" &amp; ROW())/INDIRECT("G" &amp; ROW())),INDIRECT("K" &amp; ROW())/INDIRECT("G" &amp; ROW()), " ")</f>
        <v>8.4579256360078272</v>
      </c>
      <c r="N73" s="146" t="s">
        <v>410</v>
      </c>
    </row>
    <row r="74" spans="1:14" x14ac:dyDescent="0.25">
      <c r="A74" s="144" t="s">
        <v>198</v>
      </c>
      <c r="B74" s="145"/>
      <c r="C74" s="145"/>
      <c r="D74" s="145"/>
      <c r="E74" s="145"/>
      <c r="F74" s="145"/>
      <c r="G74" s="164"/>
      <c r="H74" s="165"/>
      <c r="I74" s="165"/>
      <c r="J74" s="165"/>
      <c r="K74" s="164"/>
      <c r="L74" s="166"/>
      <c r="M74" s="164" t="str">
        <f ca="1">IF(ISNUMBER(INDIRECT("K" &amp; ROW())/INDIRECT("G" &amp; ROW())),INDIRECT("K" &amp; ROW())/INDIRECT("G" &amp; ROW()), " ")</f>
        <v xml:space="preserve"> </v>
      </c>
      <c r="N74" s="146" t="s">
        <v>410</v>
      </c>
    </row>
    <row r="75" spans="1:14" x14ac:dyDescent="0.25">
      <c r="A75" s="144" t="s">
        <v>199</v>
      </c>
      <c r="B75" s="145"/>
      <c r="C75" s="145"/>
      <c r="D75" s="145"/>
      <c r="E75" s="145"/>
      <c r="F75" s="145"/>
      <c r="G75" s="164">
        <v>2635</v>
      </c>
      <c r="H75" s="165"/>
      <c r="I75" s="165"/>
      <c r="J75" s="165"/>
      <c r="K75" s="164">
        <v>31608</v>
      </c>
      <c r="L75" s="166"/>
      <c r="M75" s="164">
        <f ca="1">IF(ISNUMBER(INDIRECT("K" &amp; ROW())/INDIRECT("G" &amp; ROW())),INDIRECT("K" &amp; ROW())/INDIRECT("G" &amp; ROW()), " ")</f>
        <v>11.995445920303606</v>
      </c>
      <c r="N75" s="146" t="s">
        <v>410</v>
      </c>
    </row>
    <row r="76" spans="1:14" x14ac:dyDescent="0.25">
      <c r="A76" s="144" t="s">
        <v>200</v>
      </c>
      <c r="B76" s="145"/>
      <c r="C76" s="145"/>
      <c r="D76" s="145"/>
      <c r="E76" s="145"/>
      <c r="F76" s="145"/>
      <c r="G76" s="164">
        <v>1910</v>
      </c>
      <c r="H76" s="165"/>
      <c r="I76" s="165"/>
      <c r="J76" s="165"/>
      <c r="K76" s="164">
        <v>7081</v>
      </c>
      <c r="L76" s="166"/>
      <c r="M76" s="164">
        <f ca="1">IF(ISNUMBER(INDIRECT("K" &amp; ROW())/INDIRECT("G" &amp; ROW())),INDIRECT("K" &amp; ROW())/INDIRECT("G" &amp; ROW()), " ")</f>
        <v>3.7073298429319372</v>
      </c>
      <c r="N76" s="146" t="s">
        <v>410</v>
      </c>
    </row>
    <row r="77" spans="1:14" x14ac:dyDescent="0.25">
      <c r="A77" s="144" t="s">
        <v>201</v>
      </c>
      <c r="B77" s="145"/>
      <c r="C77" s="145"/>
      <c r="D77" s="145"/>
      <c r="E77" s="145"/>
      <c r="F77" s="145"/>
      <c r="G77" s="164">
        <v>89</v>
      </c>
      <c r="H77" s="165"/>
      <c r="I77" s="165"/>
      <c r="J77" s="165"/>
      <c r="K77" s="164">
        <v>624</v>
      </c>
      <c r="L77" s="166"/>
      <c r="M77" s="164">
        <f ca="1">IF(ISNUMBER(INDIRECT("K" &amp; ROW())/INDIRECT("G" &amp; ROW())),INDIRECT("K" &amp; ROW())/INDIRECT("G" &amp; ROW()), " ")</f>
        <v>7.01123595505618</v>
      </c>
      <c r="N77" s="146" t="s">
        <v>410</v>
      </c>
    </row>
    <row r="78" spans="1:14" x14ac:dyDescent="0.25">
      <c r="A78" s="147" t="s">
        <v>202</v>
      </c>
      <c r="B78" s="148"/>
      <c r="C78" s="148"/>
      <c r="D78" s="148"/>
      <c r="E78" s="148"/>
      <c r="F78" s="148"/>
      <c r="G78" s="167">
        <v>2116</v>
      </c>
      <c r="H78" s="168"/>
      <c r="I78" s="168"/>
      <c r="J78" s="168"/>
      <c r="K78" s="167">
        <v>21568</v>
      </c>
      <c r="L78" s="169"/>
      <c r="M78" s="167">
        <f ca="1">IF(ISNUMBER(INDIRECT("K" &amp; ROW())/INDIRECT("G" &amp; ROW())),INDIRECT("K" &amp; ROW())/INDIRECT("G" &amp; ROW()), " ")</f>
        <v>10.19281663516068</v>
      </c>
      <c r="N78" s="149" t="s">
        <v>410</v>
      </c>
    </row>
    <row r="79" spans="1:14" x14ac:dyDescent="0.25">
      <c r="A79" s="147" t="s">
        <v>203</v>
      </c>
      <c r="B79" s="148"/>
      <c r="C79" s="148"/>
      <c r="D79" s="148"/>
      <c r="E79" s="148"/>
      <c r="F79" s="148"/>
      <c r="G79" s="167">
        <v>1348</v>
      </c>
      <c r="H79" s="168"/>
      <c r="I79" s="168"/>
      <c r="J79" s="168"/>
      <c r="K79" s="167">
        <v>12932</v>
      </c>
      <c r="L79" s="169"/>
      <c r="M79" s="167">
        <f ca="1">IF(ISNUMBER(INDIRECT("K" &amp; ROW())/INDIRECT("G" &amp; ROW())),INDIRECT("K" &amp; ROW())/INDIRECT("G" &amp; ROW()), " ")</f>
        <v>9.5934718100890208</v>
      </c>
      <c r="N79" s="149" t="s">
        <v>410</v>
      </c>
    </row>
    <row r="80" spans="1:14" x14ac:dyDescent="0.25">
      <c r="A80" s="147" t="s">
        <v>204</v>
      </c>
      <c r="B80" s="148"/>
      <c r="C80" s="148"/>
      <c r="D80" s="148"/>
      <c r="E80" s="148"/>
      <c r="F80" s="148"/>
      <c r="G80" s="167"/>
      <c r="H80" s="168"/>
      <c r="I80" s="168"/>
      <c r="J80" s="168"/>
      <c r="K80" s="167"/>
      <c r="L80" s="169"/>
      <c r="M80" s="167" t="str">
        <f ca="1">IF(ISNUMBER(INDIRECT("K" &amp; ROW())/INDIRECT("G" &amp; ROW())),INDIRECT("K" &amp; ROW())/INDIRECT("G" &amp; ROW()), " ")</f>
        <v xml:space="preserve"> </v>
      </c>
      <c r="N80" s="149" t="s">
        <v>410</v>
      </c>
    </row>
    <row r="81" spans="1:14" x14ac:dyDescent="0.25">
      <c r="A81" s="144" t="s">
        <v>205</v>
      </c>
      <c r="B81" s="145"/>
      <c r="C81" s="145"/>
      <c r="D81" s="145"/>
      <c r="E81" s="145"/>
      <c r="F81" s="145"/>
      <c r="G81" s="164">
        <v>814</v>
      </c>
      <c r="H81" s="165"/>
      <c r="I81" s="165"/>
      <c r="J81" s="165"/>
      <c r="K81" s="164">
        <v>5875</v>
      </c>
      <c r="L81" s="166"/>
      <c r="M81" s="164">
        <f ca="1">IF(ISNUMBER(INDIRECT("K" &amp; ROW())/INDIRECT("G" &amp; ROW())),INDIRECT("K" &amp; ROW())/INDIRECT("G" &amp; ROW()), " ")</f>
        <v>7.2174447174447174</v>
      </c>
      <c r="N81" s="146" t="s">
        <v>410</v>
      </c>
    </row>
    <row r="82" spans="1:14" ht="30" customHeight="1" x14ac:dyDescent="0.25">
      <c r="A82" s="144" t="s">
        <v>206</v>
      </c>
      <c r="B82" s="145"/>
      <c r="C82" s="145"/>
      <c r="D82" s="145"/>
      <c r="E82" s="145"/>
      <c r="F82" s="145"/>
      <c r="G82" s="164">
        <v>90</v>
      </c>
      <c r="H82" s="165"/>
      <c r="I82" s="165"/>
      <c r="J82" s="165"/>
      <c r="K82" s="164">
        <v>689</v>
      </c>
      <c r="L82" s="166"/>
      <c r="M82" s="164">
        <f ca="1">IF(ISNUMBER(INDIRECT("K" &amp; ROW())/INDIRECT("G" &amp; ROW())),INDIRECT("K" &amp; ROW())/INDIRECT("G" &amp; ROW()), " ")</f>
        <v>7.6555555555555559</v>
      </c>
      <c r="N82" s="146" t="s">
        <v>410</v>
      </c>
    </row>
    <row r="83" spans="1:14" x14ac:dyDescent="0.25">
      <c r="A83" s="144" t="s">
        <v>207</v>
      </c>
      <c r="B83" s="145"/>
      <c r="C83" s="145"/>
      <c r="D83" s="145"/>
      <c r="E83" s="145"/>
      <c r="F83" s="145"/>
      <c r="G83" s="164">
        <v>4247</v>
      </c>
      <c r="H83" s="165"/>
      <c r="I83" s="165"/>
      <c r="J83" s="165"/>
      <c r="K83" s="164">
        <v>36622</v>
      </c>
      <c r="L83" s="166"/>
      <c r="M83" s="164">
        <f ca="1">IF(ISNUMBER(INDIRECT("K" &amp; ROW())/INDIRECT("G" &amp; ROW())),INDIRECT("K" &amp; ROW())/INDIRECT("G" &amp; ROW()), " ")</f>
        <v>8.6230280197786673</v>
      </c>
      <c r="N83" s="146" t="s">
        <v>410</v>
      </c>
    </row>
    <row r="84" spans="1:14" x14ac:dyDescent="0.25">
      <c r="A84" s="144" t="s">
        <v>208</v>
      </c>
      <c r="B84" s="145"/>
      <c r="C84" s="145"/>
      <c r="D84" s="145"/>
      <c r="E84" s="145"/>
      <c r="F84" s="145"/>
      <c r="G84" s="164">
        <v>2701</v>
      </c>
      <c r="H84" s="165"/>
      <c r="I84" s="165"/>
      <c r="J84" s="165"/>
      <c r="K84" s="164">
        <v>28177</v>
      </c>
      <c r="L84" s="166"/>
      <c r="M84" s="164">
        <f ca="1">IF(ISNUMBER(INDIRECT("K" &amp; ROW())/INDIRECT("G" &amp; ROW())),INDIRECT("K" &amp; ROW())/INDIRECT("G" &amp; ROW()), " ")</f>
        <v>10.432062199185486</v>
      </c>
      <c r="N84" s="146" t="s">
        <v>410</v>
      </c>
    </row>
    <row r="85" spans="1:14" ht="30" customHeight="1" x14ac:dyDescent="0.25">
      <c r="A85" s="144" t="s">
        <v>209</v>
      </c>
      <c r="B85" s="145"/>
      <c r="C85" s="145"/>
      <c r="D85" s="145"/>
      <c r="E85" s="145"/>
      <c r="F85" s="145"/>
      <c r="G85" s="164">
        <v>211</v>
      </c>
      <c r="H85" s="165"/>
      <c r="I85" s="165"/>
      <c r="J85" s="165"/>
      <c r="K85" s="164">
        <v>2035</v>
      </c>
      <c r="L85" s="166"/>
      <c r="M85" s="164">
        <f ca="1">IF(ISNUMBER(INDIRECT("K" &amp; ROW())/INDIRECT("G" &amp; ROW())),INDIRECT("K" &amp; ROW())/INDIRECT("G" &amp; ROW()), " ")</f>
        <v>9.6445497630331758</v>
      </c>
      <c r="N85" s="146" t="s">
        <v>410</v>
      </c>
    </row>
    <row r="86" spans="1:14" x14ac:dyDescent="0.25">
      <c r="A86" s="144" t="s">
        <v>210</v>
      </c>
      <c r="B86" s="145"/>
      <c r="C86" s="145"/>
      <c r="D86" s="145"/>
      <c r="E86" s="145"/>
      <c r="F86" s="145"/>
      <c r="G86" s="164">
        <v>8063</v>
      </c>
      <c r="H86" s="165"/>
      <c r="I86" s="165"/>
      <c r="J86" s="165"/>
      <c r="K86" s="164">
        <v>73398</v>
      </c>
      <c r="L86" s="166"/>
      <c r="M86" s="164">
        <f ca="1">IF(ISNUMBER(INDIRECT("K" &amp; ROW())/INDIRECT("G" &amp; ROW())),INDIRECT("K" &amp; ROW())/INDIRECT("G" &amp; ROW()), " ")</f>
        <v>9.1030633759146724</v>
      </c>
      <c r="N86" s="146" t="s">
        <v>410</v>
      </c>
    </row>
    <row r="87" spans="1:14" x14ac:dyDescent="0.25">
      <c r="A87" s="144" t="s">
        <v>211</v>
      </c>
      <c r="B87" s="145"/>
      <c r="C87" s="145"/>
      <c r="D87" s="145"/>
      <c r="E87" s="145"/>
      <c r="F87" s="145"/>
      <c r="G87" s="164">
        <v>455.12</v>
      </c>
      <c r="H87" s="165"/>
      <c r="I87" s="165"/>
      <c r="J87" s="165"/>
      <c r="K87" s="164">
        <v>2326</v>
      </c>
      <c r="L87" s="166"/>
      <c r="M87" s="164">
        <f ca="1">IF(ISNUMBER(INDIRECT("K" &amp; ROW())/INDIRECT("G" &amp; ROW())),INDIRECT("K" &amp; ROW())/INDIRECT("G" &amp; ROW()), " ")</f>
        <v>5.1107400246088943</v>
      </c>
      <c r="N87" s="146" t="s">
        <v>410</v>
      </c>
    </row>
    <row r="88" spans="1:14" x14ac:dyDescent="0.25">
      <c r="A88" s="147" t="s">
        <v>212</v>
      </c>
      <c r="B88" s="148"/>
      <c r="C88" s="148"/>
      <c r="D88" s="148"/>
      <c r="E88" s="148"/>
      <c r="F88" s="148"/>
      <c r="G88" s="167">
        <v>8518.1200000000008</v>
      </c>
      <c r="H88" s="168"/>
      <c r="I88" s="168"/>
      <c r="J88" s="168"/>
      <c r="K88" s="167">
        <v>75724</v>
      </c>
      <c r="L88" s="169"/>
      <c r="M88" s="167">
        <f ca="1">IF(ISNUMBER(INDIRECT("K" &amp; ROW())/INDIRECT("G" &amp; ROW())),INDIRECT("K" &amp; ROW())/INDIRECT("G" &amp; ROW()), " ")</f>
        <v>8.8897550163651129</v>
      </c>
      <c r="N88" s="149" t="s">
        <v>410</v>
      </c>
    </row>
    <row r="89" spans="1:14" x14ac:dyDescent="0.25">
      <c r="A89" s="48"/>
      <c r="G89" s="67"/>
      <c r="H89" s="68"/>
      <c r="I89" s="68"/>
      <c r="J89" s="68"/>
      <c r="K89" s="67"/>
      <c r="L89" s="69"/>
      <c r="M89" s="67"/>
      <c r="N89" s="48"/>
    </row>
    <row r="90" spans="1:14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70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3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71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</sheetData>
  <mergeCells count="49">
    <mergeCell ref="A85:F85"/>
    <mergeCell ref="A86:F86"/>
    <mergeCell ref="A87:F87"/>
    <mergeCell ref="A88:F88"/>
    <mergeCell ref="A79:F79"/>
    <mergeCell ref="A80:F80"/>
    <mergeCell ref="A81:F81"/>
    <mergeCell ref="A82:F82"/>
    <mergeCell ref="A83:F83"/>
    <mergeCell ref="A84:F84"/>
    <mergeCell ref="A73:F73"/>
    <mergeCell ref="A74:F74"/>
    <mergeCell ref="A75:F75"/>
    <mergeCell ref="A76:F76"/>
    <mergeCell ref="A77:F77"/>
    <mergeCell ref="A78:F78"/>
    <mergeCell ref="A24:N24"/>
    <mergeCell ref="A25:N25"/>
    <mergeCell ref="A33:N33"/>
    <mergeCell ref="A41:N41"/>
    <mergeCell ref="A69:N69"/>
    <mergeCell ref="A70:N7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2016-03-16T08:35:49Z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