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2" i="16"/>
  <c r="M33" i="16"/>
  <c r="M34" i="16"/>
  <c r="M35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9" i="16"/>
  <c r="M6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1" i="8"/>
  <c r="K80" i="8"/>
  <c r="H81" i="8"/>
  <c r="H80" i="8"/>
  <c r="J14" i="16"/>
  <c r="G14" i="16"/>
  <c r="K30" i="8"/>
  <c r="H30" i="8"/>
  <c r="A18" i="16"/>
  <c r="M61" i="16"/>
  <c r="M65" i="16"/>
  <c r="M69" i="16"/>
  <c r="M73" i="16"/>
  <c r="M77" i="16"/>
  <c r="M62" i="16"/>
  <c r="M66" i="16"/>
  <c r="M70" i="16"/>
  <c r="M74" i="16"/>
  <c r="M72" i="16"/>
  <c r="M63" i="16"/>
  <c r="M67" i="16"/>
  <c r="M71" i="16"/>
  <c r="M75" i="16"/>
  <c r="M64" i="16"/>
  <c r="M68" i="16"/>
  <c r="M7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<sst xmlns="http://schemas.openxmlformats.org/spreadsheetml/2006/main" count="446" uniqueCount="310">
  <si>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</si>
  <si>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</si>
  <si>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</si>
  <si>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</si>
  <si>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</si>
  <si>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</si>
  <si>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</si>
  <si>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</si>
  <si>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</si>
  <si>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</si>
  <si>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</si>
  <si>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</si>
  <si>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</si>
  <si>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</si>
  <si>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</si>
  <si>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</si>
  <si>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</si>
  <si>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</si>
  <si>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</si>
  <si>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</si>
  <si>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</si>
  <si>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</si>
  <si>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</si>
  <si>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</si>
  <si>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</si>
  <si>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</si>
  <si>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</si>
  <si>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</si>
  <si>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</si>
  <si>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</si>
  <si>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</si>
  <si>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</si>
  <si>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</si>
  <si>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</si>
  <si>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</si>
  <si>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</si>
  <si>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</si>
  <si>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</si>
  <si>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</si>
  <si>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</si>
  <si>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</si>
  <si>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</si>
  <si>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</si>
  <si>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</si>
  <si>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</si>
  <si>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</si>
  <si>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</si>
  <si>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</si>
  <si>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</si>
  <si>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</si>
  <si>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</si>
  <si>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</si>
  <si>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</si>
  <si>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</si>
  <si>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</si>
  <si>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</si>
  <si>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</si>
  <si>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</si>
  <si>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</si>
  <si>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</si>
  <si>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</si>
  <si>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</si>
  <si>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</si>
  <si>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</si>
  <si>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</si>
  <si>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11.03.2016</t>
  </si>
  <si>
    <t>01.10.2015</t>
  </si>
  <si>
    <t>31.10.2015</t>
  </si>
  <si>
    <t>О ПРИЕМКЕ ВЫПОЛНЕННЫХ РАБОТ за Октябрь 2015</t>
  </si>
  <si>
    <t>на Мира,26</t>
  </si>
  <si>
    <t>Сдал:  _________________ //</t>
  </si>
  <si>
    <t>Принял:  _________________ //</t>
  </si>
  <si>
    <t>Раздел 2. МАЙ</t>
  </si>
  <si>
    <t>ремонт водосточ. труб кв.21</t>
  </si>
  <si>
    <t>ТЕРр58-10-1
Смена: прямых звеньев водосточных труб с земли, лестниц или подмостей
100 м
НР 71%=83%*0.85 от ФОТ
СП 52%=65%*0.8 от ФОТ</t>
  </si>
  <si>
    <t>0,02
71
52</t>
  </si>
  <si>
    <t>396,7
_____
7030,34</t>
  </si>
  <si>
    <t>149
7
5</t>
  </si>
  <si>
    <t>8
_____
141</t>
  </si>
  <si>
    <t>97
67
49</t>
  </si>
  <si>
    <t>Р</t>
  </si>
  <si>
    <t>Раздел 3. июнь</t>
  </si>
  <si>
    <t>ремонт примыканий в трубам кв.21</t>
  </si>
  <si>
    <t>ТЕРр58-20-8
Смена обделок из листовой стали, примыканий: к вытяжным трубам
100 м
1 126,65 = 2 422,45 - 0,11 x 11 780,00
НР 71%=83%*0.85 от ФОТ
СП 52%=65%*0.8 от ФОТ</t>
  </si>
  <si>
    <t>0,005
71
52</t>
  </si>
  <si>
    <t>1001,03
_____
119,47</t>
  </si>
  <si>
    <t>6,15
_____
0,84</t>
  </si>
  <si>
    <t>6
4
3</t>
  </si>
  <si>
    <t>5
_____
1</t>
  </si>
  <si>
    <t>60
43
31</t>
  </si>
  <si>
    <t>ТСЦ-101-1759
Герметик силиконовый: для наружных швов
л</t>
  </si>
  <si>
    <t>0,2
0
0</t>
  </si>
  <si>
    <t xml:space="preserve">
_____
66,4</t>
  </si>
  <si>
    <t xml:space="preserve">
_____
13</t>
  </si>
  <si>
    <t>М</t>
  </si>
  <si>
    <t>Раздел 4. ИЮЛЬ</t>
  </si>
  <si>
    <t>2 подъезд.</t>
  </si>
  <si>
    <t>ТЕРр56-12-1
Смена дверных приборов: петли
100 шт. приборов
НР 70%=82%*0.85 от ФОТ
СП 50%=62%*0.8 от ФОТ</t>
  </si>
  <si>
    <t>0,02
70
50</t>
  </si>
  <si>
    <t>1073,69
_____
710,64</t>
  </si>
  <si>
    <t>36
17
13</t>
  </si>
  <si>
    <t>21
_____
15</t>
  </si>
  <si>
    <t>258
181
129</t>
  </si>
  <si>
    <t>Раздел 7. ОКТЯБРЬ</t>
  </si>
  <si>
    <t>подвал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</si>
  <si>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</si>
  <si>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0,025
88
48</t>
  </si>
  <si>
    <t>1243,2
_____
3595,9</t>
  </si>
  <si>
    <t>174,53
_____
4,21</t>
  </si>
  <si>
    <t>125
32
19</t>
  </si>
  <si>
    <t>31
_____
90</t>
  </si>
  <si>
    <t>797
329
180</t>
  </si>
  <si>
    <t>373
_____
400</t>
  </si>
  <si>
    <t>24
_____
1</t>
  </si>
  <si>
    <t>ТЕР16-02-007-01
Установка фланцевых соединений на стальных трубопроводах диаметром: 50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соединение
НР 98%=128%*(0.9*0.85) от ФОТ
СП 56%=83%*(0.85*0.8) от ФОТ</t>
  </si>
  <si>
    <t>1
98
56</t>
  </si>
  <si>
    <t>13,85
_____
107,85</t>
  </si>
  <si>
    <t>127
16
10</t>
  </si>
  <si>
    <t>14
_____
107</t>
  </si>
  <si>
    <t>571
163
93</t>
  </si>
  <si>
    <t>166
_____
373</t>
  </si>
  <si>
    <t>ТСЦ-507-1976
Отводы 90 град. с радиусом кривизны R=1,5 Ду на Ру до 16 МПа (160 кгс/см2), диаметром условного прохода: 65 мм, наружным диаметром 76 мм, толщиной стенки 3,5 мм
шт.</t>
  </si>
  <si>
    <t xml:space="preserve">
_____
30,6</t>
  </si>
  <si>
    <t xml:space="preserve">
_____
31</t>
  </si>
  <si>
    <t xml:space="preserve">
_____
77</t>
  </si>
  <si>
    <t>Раздел 8. Декабрь</t>
  </si>
  <si>
    <t>кв.4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</si>
  <si>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</si>
  <si>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0,025
63
40</t>
  </si>
  <si>
    <t>10,79
_____
4,49</t>
  </si>
  <si>
    <t>23
17
12</t>
  </si>
  <si>
    <t>275
173
110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</si>
  <si>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</si>
  <si>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</si>
  <si>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0,025
98
56</t>
  </si>
  <si>
    <t>888,33
_____
5724,08</t>
  </si>
  <si>
    <t>36,38
_____
1,23</t>
  </si>
  <si>
    <t>166
25
16</t>
  </si>
  <si>
    <t>22
_____
143</t>
  </si>
  <si>
    <t>925
261
149</t>
  </si>
  <si>
    <t>266
_____
654</t>
  </si>
  <si>
    <t>ТСЦ-507-0779
Переход: «полиэтилен-сталь 110х108»
шт.</t>
  </si>
  <si>
    <t xml:space="preserve">
_____
700</t>
  </si>
  <si>
    <t xml:space="preserve">
_____
1033</t>
  </si>
  <si>
    <t>ТСЦ-507-0881
Соединительная арматура трубопроводов: тройник прямой диаметром: 110 мм
10 шт.</t>
  </si>
  <si>
    <t>0,1
98
56</t>
  </si>
  <si>
    <t xml:space="preserve">
_____
1260</t>
  </si>
  <si>
    <t xml:space="preserve">
_____
126</t>
  </si>
  <si>
    <t xml:space="preserve">
_____
2014</t>
  </si>
  <si>
    <t>ТСЦ-101-1793
Манжеты резиновые
шт.</t>
  </si>
  <si>
    <t xml:space="preserve">
_____
15,1</t>
  </si>
  <si>
    <t xml:space="preserve">
_____
15</t>
  </si>
  <si>
    <t>Итого прямые затраты по акту</t>
  </si>
  <si>
    <t>124
_____
1382</t>
  </si>
  <si>
    <t>1492
_____
4551</t>
  </si>
  <si>
    <t>64
_____
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</si>
  <si>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</si>
  <si>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</si>
  <si>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</si>
  <si>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</si>
  <si>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</si>
  <si>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</si>
  <si>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</si>
  <si>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</si>
  <si>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Материалы для строительных работ</t>
  </si>
  <si>
    <t xml:space="preserve">    Проемы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</si>
  <si>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</si>
  <si>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</si>
  <si>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</si>
  <si>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</si>
  <si>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</si>
  <si>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</si>
  <si>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</si>
  <si>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</si>
  <si>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</si>
  <si>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1-2-9</t>
  </si>
  <si>
    <t>Затраты труда рабочих (ср 2,9)</t>
  </si>
  <si>
    <t xml:space="preserve">чел.час
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</si>
  <si>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</si>
  <si>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</si>
  <si>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</si>
  <si>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</si>
  <si>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</si>
  <si>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</si>
  <si>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</si>
  <si>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</si>
  <si>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</si>
  <si>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</si>
  <si>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</si>
  <si>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</si>
  <si>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</si>
  <si>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</si>
  <si>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</si>
  <si>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</si>
  <si>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</si>
  <si>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</si>
  <si>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</si>
  <si>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</si>
  <si>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</si>
  <si>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</si>
  <si>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</si>
  <si>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</si>
  <si>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</si>
  <si>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</si>
  <si>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</si>
  <si>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</si>
  <si>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</si>
  <si>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</si>
  <si>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</si>
  <si>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</si>
  <si>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</si>
  <si>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</si>
  <si>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</si>
  <si>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</si>
  <si>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</si>
  <si>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</si>
  <si>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101-0956</t>
  </si>
  <si>
    <t>Петля накладная</t>
  </si>
  <si>
    <t xml:space="preserve">шт.
</t>
  </si>
  <si>
    <t xml:space="preserve">5,26
</t>
  </si>
  <si>
    <t>101-1480</t>
  </si>
  <si>
    <t>Шурупы с полукруглой головкой: 3,5х35 мм</t>
  </si>
  <si>
    <t xml:space="preserve">т
</t>
  </si>
  <si>
    <t xml:space="preserve">11540
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</si>
  <si>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</si>
  <si>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</si>
  <si>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</si>
  <si>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</si>
  <si>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</si>
  <si>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</si>
  <si>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</si>
  <si>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</si>
  <si>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</si>
  <si>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</si>
  <si>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</si>
  <si>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</si>
  <si>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</si>
  <si>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</si>
  <si>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</si>
  <si>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</si>
  <si>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101-1805</t>
  </si>
  <si>
    <t>Гвозди строительные</t>
  </si>
  <si>
    <t xml:space="preserve">9190
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</si>
  <si>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</si>
  <si>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</si>
  <si>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</si>
  <si>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</si>
  <si>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</si>
  <si>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</si>
  <si>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</si>
  <si>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</si>
  <si>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</si>
  <si>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</si>
  <si>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</si>
  <si>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</si>
  <si>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м
</t>
  </si>
  <si>
    <t xml:space="preserve">32,3
</t>
  </si>
  <si>
    <t xml:space="preserve">143,02
</t>
  </si>
  <si>
    <t>МТРиЭ ЧО, Пост.от 14.05.2015 г. №19/1, п.183*4.38/1000</t>
  </si>
  <si>
    <t>201-1101</t>
  </si>
  <si>
    <t>Звенья водосточных труб из оцинкованной стали толщиной 0,55 мм, диаметром 140 мм, марка ТВ-140</t>
  </si>
  <si>
    <t xml:space="preserve">61,38
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</si>
  <si>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</si>
  <si>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</si>
  <si>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</si>
  <si>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</si>
  <si>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411-0001</t>
  </si>
  <si>
    <t>Вода</t>
  </si>
  <si>
    <t xml:space="preserve">3,11
</t>
  </si>
  <si>
    <t xml:space="preserve">22,77
</t>
  </si>
  <si>
    <t>Среднее (26.01.015, 26.01.017)</t>
  </si>
  <si>
    <t>507-0983</t>
  </si>
  <si>
    <t>Фланцы стальные плоские приварные из стали ВСт3сп2, ВСт3сп3, давлением: 1,0 МПа (10 кгс/см2), диаметром 50 мм</t>
  </si>
  <si>
    <t xml:space="preserve">43,8
</t>
  </si>
  <si>
    <t xml:space="preserve">155,71
</t>
  </si>
  <si>
    <t>509-0966</t>
  </si>
  <si>
    <t>Прокладки из паронита марки ПМБ, толщиной: 1 мм, диаметром 50 мм</t>
  </si>
  <si>
    <t xml:space="preserve">1000 шт.
</t>
  </si>
  <si>
    <t xml:space="preserve">2030
</t>
  </si>
  <si>
    <t xml:space="preserve">7330,31
</t>
  </si>
  <si>
    <t>04.02.101</t>
  </si>
  <si>
    <t>ТСЦ-101-1759</t>
  </si>
  <si>
    <t>Герметик силиконовый: для наружных швов</t>
  </si>
  <si>
    <t xml:space="preserve">л
</t>
  </si>
  <si>
    <t xml:space="preserve">66,4
</t>
  </si>
  <si>
    <t>К=1,1 МТРиЭ ЧО, Пост.от 05.11.2015 г. №52/1</t>
  </si>
  <si>
    <t>ТСЦ-101-1793</t>
  </si>
  <si>
    <t>Манжеты резиновые</t>
  </si>
  <si>
    <t xml:space="preserve">15,1
</t>
  </si>
  <si>
    <t>ТСЦ-507-0779</t>
  </si>
  <si>
    <t>Переход: «полиэтилен-сталь 110х108»</t>
  </si>
  <si>
    <t xml:space="preserve">700
</t>
  </si>
  <si>
    <t xml:space="preserve">1033,06
</t>
  </si>
  <si>
    <t>20.09.004.2</t>
  </si>
  <si>
    <t>ТСЦ-507-0881</t>
  </si>
  <si>
    <t>Соединительная арматура трубопроводов: тройник прямой диаметром: 110 мм</t>
  </si>
  <si>
    <t xml:space="preserve">10 шт.
</t>
  </si>
  <si>
    <t xml:space="preserve">1260
</t>
  </si>
  <si>
    <t xml:space="preserve">20142,99
</t>
  </si>
  <si>
    <t>ТСЦ-507-1976</t>
  </si>
  <si>
    <t>Отводы 90 град. с радиусом кривизны R=1,5 Ду на Ру до 16 МПа (160 кгс/см2), диаметром условного прохода: 65 мм, наружным диаметром 76 мм, толщиной стенки 3,5 мм</t>
  </si>
  <si>
    <t xml:space="preserve">30,6
</t>
  </si>
  <si>
    <t xml:space="preserve">77,38
</t>
  </si>
  <si>
    <t>20.06.3007</t>
  </si>
  <si>
    <t xml:space="preserve">          Неучтенные ресурсы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</si>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</sst>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9"/>
  <sheetViews>
    <sheetView showGridLines="0" tabSelected="1" topLeftCell="E19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10.97</v>
      </c>
      <c r="X14" s="27">
        <v>10.97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1969.48/1000</f>
        <v>1.9694800000000001</v>
      </c>
      <c r="I27" s="85"/>
      <c r="J27" s="35" t="s">
        <v>5</v>
      </c>
      <c r="K27" s="86">
        <f>8952.85/1000</f>
        <v>8.9528499999999998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1.099E-2</v>
      </c>
      <c r="I30" s="85"/>
      <c r="J30" s="35" t="s">
        <v>7</v>
      </c>
      <c r="K30" s="86">
        <f>(X14+X15)/1000</f>
        <v>1.099E-2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124</v>
      </c>
      <c r="Z30" s="71">
        <v>118</v>
      </c>
      <c r="AA30" s="71">
        <v>78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124/1000</f>
        <v>0.124</v>
      </c>
      <c r="I31" s="85"/>
      <c r="J31" s="35" t="s">
        <v>5</v>
      </c>
      <c r="K31" s="86">
        <f>1494/1000</f>
        <v>1.494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1494</v>
      </c>
      <c r="Z31" s="72">
        <v>1216</v>
      </c>
      <c r="AA31" s="72">
        <v>742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8">
        <v>1</v>
      </c>
      <c r="B42" s="139">
        <v>14</v>
      </c>
      <c r="C42" s="140" t="s">
        <v>74</v>
      </c>
      <c r="D42" s="141" t="s">
        <v>75</v>
      </c>
      <c r="E42" s="142">
        <v>7440.46</v>
      </c>
      <c r="F42" s="143" t="s">
        <v>76</v>
      </c>
      <c r="G42" s="142">
        <v>13.42</v>
      </c>
      <c r="H42" s="142" t="s">
        <v>77</v>
      </c>
      <c r="I42" s="142" t="s">
        <v>78</v>
      </c>
      <c r="J42" s="142"/>
      <c r="K42" s="142" t="s">
        <v>79</v>
      </c>
      <c r="L42" s="143">
        <v>95</v>
      </c>
      <c r="M42" s="143"/>
      <c r="N42" s="143" t="s">
        <v>80</v>
      </c>
      <c r="O42" s="143"/>
      <c r="P42" s="143"/>
      <c r="Q42" s="143"/>
      <c r="R42" s="143"/>
      <c r="S42" s="143"/>
      <c r="T42" s="143"/>
      <c r="U42" s="143"/>
      <c r="V42" s="143">
        <v>2</v>
      </c>
    </row>
    <row r="43" spans="1:22" ht="19.350000000000001" customHeight="1" x14ac:dyDescent="0.25">
      <c r="A43" s="128" t="s">
        <v>81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82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79.8" x14ac:dyDescent="0.25">
      <c r="A45" s="132">
        <v>2</v>
      </c>
      <c r="B45" s="133">
        <v>15</v>
      </c>
      <c r="C45" s="134" t="s">
        <v>83</v>
      </c>
      <c r="D45" s="135" t="s">
        <v>84</v>
      </c>
      <c r="E45" s="136">
        <v>1126.6500000000001</v>
      </c>
      <c r="F45" s="137" t="s">
        <v>85</v>
      </c>
      <c r="G45" s="136" t="s">
        <v>86</v>
      </c>
      <c r="H45" s="136" t="s">
        <v>87</v>
      </c>
      <c r="I45" s="136" t="s">
        <v>88</v>
      </c>
      <c r="J45" s="136"/>
      <c r="K45" s="136" t="s">
        <v>89</v>
      </c>
      <c r="L45" s="137">
        <v>60</v>
      </c>
      <c r="M45" s="137"/>
      <c r="N45" s="137" t="s">
        <v>80</v>
      </c>
      <c r="O45" s="137"/>
      <c r="P45" s="137"/>
      <c r="Q45" s="137"/>
      <c r="R45" s="137"/>
      <c r="S45" s="137"/>
      <c r="T45" s="137"/>
      <c r="U45" s="137"/>
      <c r="V45" s="137"/>
    </row>
    <row r="46" spans="1:22" ht="34.200000000000003" x14ac:dyDescent="0.25">
      <c r="A46" s="138">
        <v>3</v>
      </c>
      <c r="B46" s="139">
        <v>16</v>
      </c>
      <c r="C46" s="140" t="s">
        <v>90</v>
      </c>
      <c r="D46" s="141" t="s">
        <v>91</v>
      </c>
      <c r="E46" s="142">
        <v>66.400000000000006</v>
      </c>
      <c r="F46" s="143" t="s">
        <v>92</v>
      </c>
      <c r="G46" s="142"/>
      <c r="H46" s="142">
        <v>13</v>
      </c>
      <c r="I46" s="142" t="s">
        <v>93</v>
      </c>
      <c r="J46" s="142"/>
      <c r="K46" s="142"/>
      <c r="L46" s="143"/>
      <c r="M46" s="143"/>
      <c r="N46" s="143" t="s">
        <v>94</v>
      </c>
      <c r="O46" s="143"/>
      <c r="P46" s="143"/>
      <c r="Q46" s="143"/>
      <c r="R46" s="143"/>
      <c r="S46" s="143"/>
      <c r="T46" s="143"/>
      <c r="U46" s="143"/>
      <c r="V46" s="143"/>
    </row>
    <row r="47" spans="1:22" ht="19.350000000000001" customHeight="1" x14ac:dyDescent="0.25">
      <c r="A47" s="128" t="s">
        <v>95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96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57" x14ac:dyDescent="0.25">
      <c r="A49" s="138">
        <v>4</v>
      </c>
      <c r="B49" s="139">
        <v>18</v>
      </c>
      <c r="C49" s="140" t="s">
        <v>97</v>
      </c>
      <c r="D49" s="141" t="s">
        <v>98</v>
      </c>
      <c r="E49" s="142">
        <v>1784.33</v>
      </c>
      <c r="F49" s="143" t="s">
        <v>99</v>
      </c>
      <c r="G49" s="142"/>
      <c r="H49" s="142" t="s">
        <v>100</v>
      </c>
      <c r="I49" s="142" t="s">
        <v>101</v>
      </c>
      <c r="J49" s="142"/>
      <c r="K49" s="142" t="s">
        <v>102</v>
      </c>
      <c r="L49" s="143">
        <v>258</v>
      </c>
      <c r="M49" s="143"/>
      <c r="N49" s="143" t="s">
        <v>80</v>
      </c>
      <c r="O49" s="143"/>
      <c r="P49" s="143"/>
      <c r="Q49" s="143"/>
      <c r="R49" s="143"/>
      <c r="S49" s="143"/>
      <c r="T49" s="143"/>
      <c r="U49" s="143"/>
      <c r="V49" s="143"/>
    </row>
    <row r="50" spans="1:22" ht="19.350000000000001" customHeight="1" x14ac:dyDescent="0.25">
      <c r="A50" s="128" t="s">
        <v>103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104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79.8" x14ac:dyDescent="0.25">
      <c r="A52" s="132">
        <v>5</v>
      </c>
      <c r="B52" s="133">
        <v>27</v>
      </c>
      <c r="C52" s="134" t="s">
        <v>105</v>
      </c>
      <c r="D52" s="135" t="s">
        <v>106</v>
      </c>
      <c r="E52" s="136">
        <v>5013.63</v>
      </c>
      <c r="F52" s="137" t="s">
        <v>107</v>
      </c>
      <c r="G52" s="136" t="s">
        <v>108</v>
      </c>
      <c r="H52" s="136" t="s">
        <v>109</v>
      </c>
      <c r="I52" s="136" t="s">
        <v>110</v>
      </c>
      <c r="J52" s="136">
        <v>4</v>
      </c>
      <c r="K52" s="136" t="s">
        <v>111</v>
      </c>
      <c r="L52" s="137" t="s">
        <v>112</v>
      </c>
      <c r="M52" s="137"/>
      <c r="N52" s="137" t="s">
        <v>80</v>
      </c>
      <c r="O52" s="137"/>
      <c r="P52" s="137"/>
      <c r="Q52" s="137"/>
      <c r="R52" s="137"/>
      <c r="S52" s="137"/>
      <c r="T52" s="137"/>
      <c r="U52" s="137"/>
      <c r="V52" s="137" t="s">
        <v>113</v>
      </c>
    </row>
    <row r="53" spans="1:22" ht="125.4" x14ac:dyDescent="0.25">
      <c r="A53" s="132">
        <v>6</v>
      </c>
      <c r="B53" s="133">
        <v>28</v>
      </c>
      <c r="C53" s="134" t="s">
        <v>114</v>
      </c>
      <c r="D53" s="135" t="s">
        <v>115</v>
      </c>
      <c r="E53" s="136">
        <v>127.3</v>
      </c>
      <c r="F53" s="137" t="s">
        <v>116</v>
      </c>
      <c r="G53" s="136">
        <v>5.6</v>
      </c>
      <c r="H53" s="136" t="s">
        <v>117</v>
      </c>
      <c r="I53" s="136" t="s">
        <v>118</v>
      </c>
      <c r="J53" s="136">
        <v>6</v>
      </c>
      <c r="K53" s="136" t="s">
        <v>119</v>
      </c>
      <c r="L53" s="137" t="s">
        <v>120</v>
      </c>
      <c r="M53" s="137"/>
      <c r="N53" s="137" t="s">
        <v>80</v>
      </c>
      <c r="O53" s="137"/>
      <c r="P53" s="137"/>
      <c r="Q53" s="137"/>
      <c r="R53" s="137"/>
      <c r="S53" s="137"/>
      <c r="T53" s="137"/>
      <c r="U53" s="137"/>
      <c r="V53" s="137">
        <v>32</v>
      </c>
    </row>
    <row r="54" spans="1:22" ht="68.400000000000006" x14ac:dyDescent="0.25">
      <c r="A54" s="138">
        <v>7</v>
      </c>
      <c r="B54" s="139">
        <v>29</v>
      </c>
      <c r="C54" s="140" t="s">
        <v>121</v>
      </c>
      <c r="D54" s="141" t="s">
        <v>115</v>
      </c>
      <c r="E54" s="142">
        <v>30.6</v>
      </c>
      <c r="F54" s="143" t="s">
        <v>122</v>
      </c>
      <c r="G54" s="142"/>
      <c r="H54" s="142">
        <v>31</v>
      </c>
      <c r="I54" s="142" t="s">
        <v>123</v>
      </c>
      <c r="J54" s="142"/>
      <c r="K54" s="142">
        <v>77</v>
      </c>
      <c r="L54" s="143" t="s">
        <v>124</v>
      </c>
      <c r="M54" s="143"/>
      <c r="N54" s="143" t="s">
        <v>94</v>
      </c>
      <c r="O54" s="143"/>
      <c r="P54" s="143"/>
      <c r="Q54" s="143"/>
      <c r="R54" s="143"/>
      <c r="S54" s="143"/>
      <c r="T54" s="143"/>
      <c r="U54" s="143"/>
      <c r="V54" s="143"/>
    </row>
    <row r="55" spans="1:22" ht="19.350000000000001" customHeight="1" x14ac:dyDescent="0.25">
      <c r="A55" s="128" t="s">
        <v>125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18.45" customHeight="1" x14ac:dyDescent="0.25">
      <c r="A56" s="130" t="s">
        <v>126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68.400000000000006" x14ac:dyDescent="0.25">
      <c r="A57" s="132">
        <v>8</v>
      </c>
      <c r="B57" s="133">
        <v>30</v>
      </c>
      <c r="C57" s="134" t="s">
        <v>127</v>
      </c>
      <c r="D57" s="135" t="s">
        <v>128</v>
      </c>
      <c r="E57" s="136">
        <v>922.65</v>
      </c>
      <c r="F57" s="137">
        <v>911.86</v>
      </c>
      <c r="G57" s="136" t="s">
        <v>129</v>
      </c>
      <c r="H57" s="136" t="s">
        <v>130</v>
      </c>
      <c r="I57" s="136">
        <v>23</v>
      </c>
      <c r="J57" s="136"/>
      <c r="K57" s="136" t="s">
        <v>131</v>
      </c>
      <c r="L57" s="137">
        <v>274</v>
      </c>
      <c r="M57" s="137"/>
      <c r="N57" s="137" t="s">
        <v>80</v>
      </c>
      <c r="O57" s="137"/>
      <c r="P57" s="137"/>
      <c r="Q57" s="137"/>
      <c r="R57" s="137"/>
      <c r="S57" s="137"/>
      <c r="T57" s="137"/>
      <c r="U57" s="137"/>
      <c r="V57" s="137" t="s">
        <v>132</v>
      </c>
    </row>
    <row r="58" spans="1:22" ht="136.80000000000001" x14ac:dyDescent="0.25">
      <c r="A58" s="132">
        <v>9</v>
      </c>
      <c r="B58" s="133">
        <v>31</v>
      </c>
      <c r="C58" s="134" t="s">
        <v>133</v>
      </c>
      <c r="D58" s="135" t="s">
        <v>134</v>
      </c>
      <c r="E58" s="136">
        <v>6648.78</v>
      </c>
      <c r="F58" s="137" t="s">
        <v>135</v>
      </c>
      <c r="G58" s="136" t="s">
        <v>136</v>
      </c>
      <c r="H58" s="136" t="s">
        <v>137</v>
      </c>
      <c r="I58" s="136" t="s">
        <v>138</v>
      </c>
      <c r="J58" s="136">
        <v>1</v>
      </c>
      <c r="K58" s="136" t="s">
        <v>139</v>
      </c>
      <c r="L58" s="137" t="s">
        <v>140</v>
      </c>
      <c r="M58" s="137"/>
      <c r="N58" s="137" t="s">
        <v>80</v>
      </c>
      <c r="O58" s="137"/>
      <c r="P58" s="137"/>
      <c r="Q58" s="137"/>
      <c r="R58" s="137"/>
      <c r="S58" s="137"/>
      <c r="T58" s="137"/>
      <c r="U58" s="137"/>
      <c r="V58" s="137">
        <v>5</v>
      </c>
    </row>
    <row r="59" spans="1:22" ht="34.200000000000003" x14ac:dyDescent="0.25">
      <c r="A59" s="132">
        <v>10</v>
      </c>
      <c r="B59" s="133">
        <v>32</v>
      </c>
      <c r="C59" s="134" t="s">
        <v>141</v>
      </c>
      <c r="D59" s="135" t="s">
        <v>115</v>
      </c>
      <c r="E59" s="136">
        <v>700</v>
      </c>
      <c r="F59" s="137" t="s">
        <v>142</v>
      </c>
      <c r="G59" s="136"/>
      <c r="H59" s="136">
        <v>700</v>
      </c>
      <c r="I59" s="136" t="s">
        <v>142</v>
      </c>
      <c r="J59" s="136"/>
      <c r="K59" s="136">
        <v>1033</v>
      </c>
      <c r="L59" s="137" t="s">
        <v>143</v>
      </c>
      <c r="M59" s="137"/>
      <c r="N59" s="137" t="s">
        <v>94</v>
      </c>
      <c r="O59" s="137"/>
      <c r="P59" s="137"/>
      <c r="Q59" s="137"/>
      <c r="R59" s="137"/>
      <c r="S59" s="137"/>
      <c r="T59" s="137"/>
      <c r="U59" s="137"/>
      <c r="V59" s="137"/>
    </row>
    <row r="60" spans="1:22" ht="45.6" x14ac:dyDescent="0.25">
      <c r="A60" s="132">
        <v>11</v>
      </c>
      <c r="B60" s="133">
        <v>33</v>
      </c>
      <c r="C60" s="134" t="s">
        <v>144</v>
      </c>
      <c r="D60" s="135" t="s">
        <v>145</v>
      </c>
      <c r="E60" s="136">
        <v>1260</v>
      </c>
      <c r="F60" s="137" t="s">
        <v>146</v>
      </c>
      <c r="G60" s="136"/>
      <c r="H60" s="136">
        <v>126</v>
      </c>
      <c r="I60" s="136" t="s">
        <v>147</v>
      </c>
      <c r="J60" s="136"/>
      <c r="K60" s="136">
        <v>2014</v>
      </c>
      <c r="L60" s="137" t="s">
        <v>148</v>
      </c>
      <c r="M60" s="137"/>
      <c r="N60" s="137" t="s">
        <v>94</v>
      </c>
      <c r="O60" s="137"/>
      <c r="P60" s="137"/>
      <c r="Q60" s="137"/>
      <c r="R60" s="137"/>
      <c r="S60" s="137"/>
      <c r="T60" s="137"/>
      <c r="U60" s="137"/>
      <c r="V60" s="137"/>
    </row>
    <row r="61" spans="1:22" ht="34.200000000000003" x14ac:dyDescent="0.25">
      <c r="A61" s="138">
        <v>12</v>
      </c>
      <c r="B61" s="139">
        <v>34</v>
      </c>
      <c r="C61" s="140" t="s">
        <v>149</v>
      </c>
      <c r="D61" s="141" t="s">
        <v>115</v>
      </c>
      <c r="E61" s="142">
        <v>15.1</v>
      </c>
      <c r="F61" s="143" t="s">
        <v>150</v>
      </c>
      <c r="G61" s="142"/>
      <c r="H61" s="142">
        <v>15</v>
      </c>
      <c r="I61" s="142" t="s">
        <v>151</v>
      </c>
      <c r="J61" s="142"/>
      <c r="K61" s="142"/>
      <c r="L61" s="143"/>
      <c r="M61" s="143"/>
      <c r="N61" s="143" t="s">
        <v>94</v>
      </c>
      <c r="O61" s="143"/>
      <c r="P61" s="143"/>
      <c r="Q61" s="143"/>
      <c r="R61" s="143"/>
      <c r="S61" s="143"/>
      <c r="T61" s="143"/>
      <c r="U61" s="143"/>
      <c r="V61" s="143"/>
    </row>
    <row r="62" spans="1:22" ht="34.200000000000003" x14ac:dyDescent="0.25">
      <c r="A62" s="144" t="s">
        <v>152</v>
      </c>
      <c r="B62" s="145"/>
      <c r="C62" s="145"/>
      <c r="D62" s="145"/>
      <c r="E62" s="145"/>
      <c r="F62" s="145"/>
      <c r="G62" s="145"/>
      <c r="H62" s="146">
        <v>1517</v>
      </c>
      <c r="I62" s="146" t="s">
        <v>153</v>
      </c>
      <c r="J62" s="146">
        <v>11</v>
      </c>
      <c r="K62" s="146">
        <v>6107</v>
      </c>
      <c r="L62" s="146" t="s">
        <v>154</v>
      </c>
      <c r="M62" s="146"/>
      <c r="N62" s="146"/>
      <c r="O62" s="146"/>
      <c r="P62" s="146"/>
      <c r="Q62" s="146"/>
      <c r="R62" s="146"/>
      <c r="S62" s="146"/>
      <c r="T62" s="146"/>
      <c r="U62" s="146"/>
      <c r="V62" s="146" t="s">
        <v>155</v>
      </c>
    </row>
    <row r="63" spans="1:22" x14ac:dyDescent="0.25">
      <c r="A63" s="144" t="s">
        <v>156</v>
      </c>
      <c r="B63" s="145"/>
      <c r="C63" s="145"/>
      <c r="D63" s="145"/>
      <c r="E63" s="145"/>
      <c r="F63" s="145"/>
      <c r="G63" s="145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157</v>
      </c>
      <c r="B64" s="145"/>
      <c r="C64" s="145"/>
      <c r="D64" s="145"/>
      <c r="E64" s="145"/>
      <c r="F64" s="145"/>
      <c r="G64" s="145"/>
      <c r="H64" s="146">
        <v>124</v>
      </c>
      <c r="I64" s="146"/>
      <c r="J64" s="146"/>
      <c r="K64" s="146">
        <v>1494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158</v>
      </c>
      <c r="B65" s="145"/>
      <c r="C65" s="145"/>
      <c r="D65" s="145"/>
      <c r="E65" s="145"/>
      <c r="F65" s="145"/>
      <c r="G65" s="145"/>
      <c r="H65" s="146">
        <v>1382</v>
      </c>
      <c r="I65" s="146"/>
      <c r="J65" s="146"/>
      <c r="K65" s="146">
        <v>4551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159</v>
      </c>
      <c r="B66" s="145"/>
      <c r="C66" s="145"/>
      <c r="D66" s="145"/>
      <c r="E66" s="145"/>
      <c r="F66" s="145"/>
      <c r="G66" s="145"/>
      <c r="H66" s="146">
        <v>11</v>
      </c>
      <c r="I66" s="146"/>
      <c r="J66" s="146"/>
      <c r="K66" s="146">
        <v>64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7" t="s">
        <v>160</v>
      </c>
      <c r="B67" s="148"/>
      <c r="C67" s="148"/>
      <c r="D67" s="148"/>
      <c r="E67" s="148"/>
      <c r="F67" s="148"/>
      <c r="G67" s="148"/>
      <c r="H67" s="149">
        <v>118</v>
      </c>
      <c r="I67" s="149"/>
      <c r="J67" s="149"/>
      <c r="K67" s="149">
        <v>1216</v>
      </c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x14ac:dyDescent="0.25">
      <c r="A68" s="147" t="s">
        <v>161</v>
      </c>
      <c r="B68" s="148"/>
      <c r="C68" s="148"/>
      <c r="D68" s="148"/>
      <c r="E68" s="148"/>
      <c r="F68" s="148"/>
      <c r="G68" s="148"/>
      <c r="H68" s="149">
        <v>78</v>
      </c>
      <c r="I68" s="149"/>
      <c r="J68" s="149"/>
      <c r="K68" s="149">
        <v>742</v>
      </c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 x14ac:dyDescent="0.25">
      <c r="A69" s="147" t="s">
        <v>162</v>
      </c>
      <c r="B69" s="148"/>
      <c r="C69" s="148"/>
      <c r="D69" s="148"/>
      <c r="E69" s="148"/>
      <c r="F69" s="148"/>
      <c r="G69" s="148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</row>
    <row r="70" spans="1:22" x14ac:dyDescent="0.25">
      <c r="A70" s="144" t="s">
        <v>163</v>
      </c>
      <c r="B70" s="145"/>
      <c r="C70" s="145"/>
      <c r="D70" s="145"/>
      <c r="E70" s="145"/>
      <c r="F70" s="145"/>
      <c r="G70" s="145"/>
      <c r="H70" s="146">
        <v>174</v>
      </c>
      <c r="I70" s="146"/>
      <c r="J70" s="146"/>
      <c r="K70" s="146">
        <v>348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4" t="s">
        <v>164</v>
      </c>
      <c r="B71" s="145"/>
      <c r="C71" s="145"/>
      <c r="D71" s="145"/>
      <c r="E71" s="145"/>
      <c r="F71" s="145"/>
      <c r="G71" s="145"/>
      <c r="H71" s="146">
        <v>13</v>
      </c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4" t="s">
        <v>165</v>
      </c>
      <c r="B72" s="145"/>
      <c r="C72" s="145"/>
      <c r="D72" s="145"/>
      <c r="E72" s="145"/>
      <c r="F72" s="145"/>
      <c r="G72" s="145"/>
      <c r="H72" s="146">
        <v>66</v>
      </c>
      <c r="I72" s="146"/>
      <c r="J72" s="146"/>
      <c r="K72" s="146">
        <v>568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ht="30" customHeight="1" x14ac:dyDescent="0.25">
      <c r="A73" s="144" t="s">
        <v>166</v>
      </c>
      <c r="B73" s="145"/>
      <c r="C73" s="145"/>
      <c r="D73" s="145"/>
      <c r="E73" s="145"/>
      <c r="F73" s="145"/>
      <c r="G73" s="145"/>
      <c r="H73" s="146">
        <v>176</v>
      </c>
      <c r="I73" s="146"/>
      <c r="J73" s="146"/>
      <c r="K73" s="146">
        <v>1306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ht="30" customHeight="1" x14ac:dyDescent="0.25">
      <c r="A74" s="144" t="s">
        <v>167</v>
      </c>
      <c r="B74" s="145"/>
      <c r="C74" s="145"/>
      <c r="D74" s="145"/>
      <c r="E74" s="145"/>
      <c r="F74" s="145"/>
      <c r="G74" s="145"/>
      <c r="H74" s="146">
        <v>1232</v>
      </c>
      <c r="I74" s="146"/>
      <c r="J74" s="146"/>
      <c r="K74" s="146">
        <v>5285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ht="30" customHeight="1" x14ac:dyDescent="0.25">
      <c r="A75" s="144" t="s">
        <v>168</v>
      </c>
      <c r="B75" s="145"/>
      <c r="C75" s="145"/>
      <c r="D75" s="145"/>
      <c r="E75" s="145"/>
      <c r="F75" s="145"/>
      <c r="G75" s="145"/>
      <c r="H75" s="146">
        <v>52</v>
      </c>
      <c r="I75" s="146"/>
      <c r="J75" s="146"/>
      <c r="K75" s="146">
        <v>558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5">
      <c r="A76" s="144" t="s">
        <v>169</v>
      </c>
      <c r="B76" s="145"/>
      <c r="C76" s="145"/>
      <c r="D76" s="145"/>
      <c r="E76" s="145"/>
      <c r="F76" s="145"/>
      <c r="G76" s="145"/>
      <c r="H76" s="146">
        <v>1713</v>
      </c>
      <c r="I76" s="146"/>
      <c r="J76" s="146"/>
      <c r="K76" s="146">
        <v>8065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ht="30" customHeight="1" x14ac:dyDescent="0.25">
      <c r="A77" s="144" t="s">
        <v>170</v>
      </c>
      <c r="B77" s="145"/>
      <c r="C77" s="145"/>
      <c r="D77" s="145"/>
      <c r="E77" s="145"/>
      <c r="F77" s="145"/>
      <c r="G77" s="145"/>
      <c r="H77" s="146">
        <v>256.48</v>
      </c>
      <c r="I77" s="146"/>
      <c r="J77" s="146"/>
      <c r="K77" s="146">
        <v>887.85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x14ac:dyDescent="0.25">
      <c r="A78" s="147" t="s">
        <v>171</v>
      </c>
      <c r="B78" s="148"/>
      <c r="C78" s="148"/>
      <c r="D78" s="148"/>
      <c r="E78" s="148"/>
      <c r="F78" s="148"/>
      <c r="G78" s="148"/>
      <c r="H78" s="149">
        <v>1969.48</v>
      </c>
      <c r="I78" s="149"/>
      <c r="J78" s="149"/>
      <c r="K78" s="149">
        <v>8952.85</v>
      </c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</row>
    <row r="79" spans="1:22" x14ac:dyDescent="0.25">
      <c r="A79" s="50"/>
      <c r="B79" s="39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</row>
    <row r="80" spans="1:22" x14ac:dyDescent="0.25">
      <c r="A80" s="50"/>
      <c r="B80" s="39"/>
      <c r="C80" s="73" t="s">
        <v>62</v>
      </c>
      <c r="D80" s="48"/>
      <c r="E80" s="48"/>
      <c r="F80" s="48"/>
      <c r="G80" s="48"/>
      <c r="H80" s="74">
        <f>IF(ISBLANK(Y30),"",ROUND(Z30/Y30,2)*100)</f>
        <v>95</v>
      </c>
      <c r="I80" s="48"/>
      <c r="J80" s="48"/>
      <c r="K80" s="74">
        <f>IF(ISBLANK(Y31),"",ROUND(Z31/Y31,2)*100)</f>
        <v>81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</row>
    <row r="81" spans="1:22" x14ac:dyDescent="0.25">
      <c r="A81" s="50"/>
      <c r="B81" s="39"/>
      <c r="C81" s="73" t="s">
        <v>63</v>
      </c>
      <c r="D81" s="48"/>
      <c r="E81" s="48"/>
      <c r="F81" s="48"/>
      <c r="G81" s="48"/>
      <c r="H81" s="45">
        <f>IF(ISBLANK(Y30),"",ROUND(AA30/Y30,2)*100)</f>
        <v>63</v>
      </c>
      <c r="I81" s="48"/>
      <c r="J81" s="48"/>
      <c r="K81" s="45">
        <f>IF(ISBLANK(Y31),"",ROUND(AA31/Y31,2)*100)</f>
        <v>50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</row>
    <row r="82" spans="1:22" x14ac:dyDescent="0.25">
      <c r="A82" s="28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</row>
    <row r="83" spans="1:22" x14ac:dyDescent="0.25">
      <c r="B83" s="75" t="s">
        <v>70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2" x14ac:dyDescent="0.25">
      <c r="B84" s="3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x14ac:dyDescent="0.25">
      <c r="B85" s="75" t="s">
        <v>71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x14ac:dyDescent="0.25">
      <c r="B86" s="46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</row>
    <row r="88" spans="1:22" x14ac:dyDescent="0.25">
      <c r="C88" s="49"/>
      <c r="D88" s="49"/>
      <c r="E88" s="49"/>
      <c r="F88" s="49"/>
      <c r="G88" s="49"/>
    </row>
    <row r="89" spans="1:22" x14ac:dyDescent="0.25">
      <c r="C89" s="49"/>
      <c r="D89" s="49"/>
      <c r="E89" s="49"/>
      <c r="F89" s="49"/>
      <c r="G89" s="49"/>
    </row>
    <row r="90" spans="1:22" x14ac:dyDescent="0.25">
      <c r="C90" s="49"/>
      <c r="D90" s="49"/>
      <c r="E90" s="49"/>
      <c r="F90" s="49"/>
      <c r="G90" s="4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</sheetData>
  <mergeCells count="59">
    <mergeCell ref="A76:G76"/>
    <mergeCell ref="A77:G77"/>
    <mergeCell ref="A78:G78"/>
    <mergeCell ref="A70:G70"/>
    <mergeCell ref="A71:G71"/>
    <mergeCell ref="A72:G72"/>
    <mergeCell ref="A73:G73"/>
    <mergeCell ref="A74:G74"/>
    <mergeCell ref="A75:G75"/>
    <mergeCell ref="A64:G64"/>
    <mergeCell ref="A65:G65"/>
    <mergeCell ref="A66:G66"/>
    <mergeCell ref="A67:G67"/>
    <mergeCell ref="A68:G68"/>
    <mergeCell ref="A69:G69"/>
    <mergeCell ref="A50:V50"/>
    <mergeCell ref="A51:V51"/>
    <mergeCell ref="A55:V55"/>
    <mergeCell ref="A56:V56"/>
    <mergeCell ref="A62:G62"/>
    <mergeCell ref="A63:G63"/>
    <mergeCell ref="A40:V40"/>
    <mergeCell ref="A41:V41"/>
    <mergeCell ref="A43:V43"/>
    <mergeCell ref="A44:V44"/>
    <mergeCell ref="A47:V47"/>
    <mergeCell ref="A48:V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172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1969.48/1000</f>
        <v>1.9694800000000001</v>
      </c>
      <c r="H11" s="85"/>
      <c r="I11" s="55" t="s">
        <v>5</v>
      </c>
      <c r="J11" s="86">
        <f>8952.85/1000</f>
        <v>8.9528499999999998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1.099E-2</v>
      </c>
      <c r="H14" s="85"/>
      <c r="I14" s="55" t="s">
        <v>7</v>
      </c>
      <c r="J14" s="86">
        <f>(P14+P15)/1000</f>
        <v>1.099E-2</v>
      </c>
      <c r="K14" s="87"/>
      <c r="L14" s="58">
        <v>631</v>
      </c>
      <c r="M14" s="35" t="s">
        <v>7</v>
      </c>
      <c r="N14" s="57"/>
      <c r="O14" s="26">
        <v>10.97</v>
      </c>
      <c r="P14" s="27">
        <v>10.97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124/1000</f>
        <v>0.124</v>
      </c>
      <c r="H15" s="117"/>
      <c r="I15" s="55" t="s">
        <v>5</v>
      </c>
      <c r="J15" s="86">
        <f>1494/1000</f>
        <v>1.494</v>
      </c>
      <c r="K15" s="87"/>
      <c r="L15" s="59">
        <v>7588</v>
      </c>
      <c r="M15" s="35" t="s">
        <v>5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173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174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175</v>
      </c>
      <c r="C26" s="134" t="s">
        <v>176</v>
      </c>
      <c r="D26" s="154" t="s">
        <v>177</v>
      </c>
      <c r="E26" s="155">
        <v>2.13</v>
      </c>
      <c r="F26" s="136" t="s">
        <v>178</v>
      </c>
      <c r="G26" s="136">
        <v>22.77</v>
      </c>
      <c r="H26" s="156"/>
      <c r="I26" s="156"/>
      <c r="J26" s="136" t="s">
        <v>179</v>
      </c>
      <c r="K26" s="136">
        <v>273.24</v>
      </c>
      <c r="L26" s="157"/>
      <c r="M26" s="156">
        <f>IF(ISNUMBER(K26/G26),IF(NOT(K26/G26=0),K26/G26, " "), " ")</f>
        <v>12</v>
      </c>
      <c r="N26" s="154"/>
    </row>
    <row r="27" spans="1:23" s="29" customFormat="1" ht="22.8" x14ac:dyDescent="0.25">
      <c r="A27" s="152">
        <v>2</v>
      </c>
      <c r="B27" s="153" t="s">
        <v>180</v>
      </c>
      <c r="C27" s="134" t="s">
        <v>181</v>
      </c>
      <c r="D27" s="154" t="s">
        <v>177</v>
      </c>
      <c r="E27" s="155">
        <v>3.19</v>
      </c>
      <c r="F27" s="136" t="s">
        <v>182</v>
      </c>
      <c r="G27" s="136">
        <v>34.39</v>
      </c>
      <c r="H27" s="156"/>
      <c r="I27" s="156"/>
      <c r="J27" s="136" t="s">
        <v>183</v>
      </c>
      <c r="K27" s="136">
        <v>412.95</v>
      </c>
      <c r="L27" s="157"/>
      <c r="M27" s="156">
        <f>IF(ISNUMBER(K27/G27),IF(NOT(K27/G27=0),K27/G27, " "), " ")</f>
        <v>12.007851119511486</v>
      </c>
      <c r="N27" s="154"/>
    </row>
    <row r="28" spans="1:23" s="29" customFormat="1" ht="22.8" x14ac:dyDescent="0.25">
      <c r="A28" s="152">
        <v>3</v>
      </c>
      <c r="B28" s="153" t="s">
        <v>184</v>
      </c>
      <c r="C28" s="134" t="s">
        <v>185</v>
      </c>
      <c r="D28" s="154" t="s">
        <v>177</v>
      </c>
      <c r="E28" s="155">
        <v>2.78</v>
      </c>
      <c r="F28" s="136" t="s">
        <v>186</v>
      </c>
      <c r="G28" s="136">
        <v>31.14</v>
      </c>
      <c r="H28" s="156"/>
      <c r="I28" s="156"/>
      <c r="J28" s="136" t="s">
        <v>187</v>
      </c>
      <c r="K28" s="136">
        <v>373.66</v>
      </c>
      <c r="L28" s="157"/>
      <c r="M28" s="156">
        <f>IF(ISNUMBER(K28/G28),IF(NOT(K28/G28=0),K28/G28, " "), " ")</f>
        <v>11.999357739242132</v>
      </c>
      <c r="N28" s="154"/>
    </row>
    <row r="29" spans="1:23" s="29" customFormat="1" ht="22.8" x14ac:dyDescent="0.25">
      <c r="A29" s="152">
        <v>4</v>
      </c>
      <c r="B29" s="153" t="s">
        <v>188</v>
      </c>
      <c r="C29" s="134" t="s">
        <v>189</v>
      </c>
      <c r="D29" s="154" t="s">
        <v>177</v>
      </c>
      <c r="E29" s="155">
        <v>2.87</v>
      </c>
      <c r="F29" s="136" t="s">
        <v>190</v>
      </c>
      <c r="G29" s="136">
        <v>35.99</v>
      </c>
      <c r="H29" s="156"/>
      <c r="I29" s="156"/>
      <c r="J29" s="136" t="s">
        <v>191</v>
      </c>
      <c r="K29" s="136">
        <v>431.82</v>
      </c>
      <c r="L29" s="157"/>
      <c r="M29" s="156">
        <f>IF(ISNUMBER(K29/G29),IF(NOT(K29/G29=0),K29/G29, " "), " ")</f>
        <v>11.998332870241732</v>
      </c>
      <c r="N29" s="154"/>
    </row>
    <row r="30" spans="1:23" ht="22.8" x14ac:dyDescent="0.25">
      <c r="A30" s="152">
        <v>5</v>
      </c>
      <c r="B30" s="153">
        <v>2</v>
      </c>
      <c r="C30" s="134" t="s">
        <v>192</v>
      </c>
      <c r="D30" s="154" t="s">
        <v>177</v>
      </c>
      <c r="E30" s="155">
        <v>0.02</v>
      </c>
      <c r="F30" s="136" t="s">
        <v>193</v>
      </c>
      <c r="G30" s="136"/>
      <c r="H30" s="156"/>
      <c r="I30" s="156"/>
      <c r="J30" s="136" t="s">
        <v>193</v>
      </c>
      <c r="K30" s="136"/>
      <c r="L30" s="157"/>
      <c r="M30" s="156" t="str">
        <f>IF(ISNUMBER(K30/G30),IF(NOT(K30/G30=0),K30/G30, " "), " ")</f>
        <v xml:space="preserve"> </v>
      </c>
      <c r="N30" s="154"/>
    </row>
    <row r="31" spans="1:23" ht="19.350000000000001" customHeight="1" x14ac:dyDescent="0.25">
      <c r="A31" s="128" t="s">
        <v>194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2">
        <v>6</v>
      </c>
      <c r="B32" s="153">
        <v>30954</v>
      </c>
      <c r="C32" s="134" t="s">
        <v>195</v>
      </c>
      <c r="D32" s="154" t="s">
        <v>196</v>
      </c>
      <c r="E32" s="155">
        <v>0.02</v>
      </c>
      <c r="F32" s="136" t="s">
        <v>197</v>
      </c>
      <c r="G32" s="136">
        <v>0.68</v>
      </c>
      <c r="H32" s="156"/>
      <c r="I32" s="156"/>
      <c r="J32" s="136" t="s">
        <v>198</v>
      </c>
      <c r="K32" s="136">
        <v>3.26</v>
      </c>
      <c r="L32" s="157"/>
      <c r="M32" s="156">
        <f>IF(ISNUMBER(K32/G32),IF(NOT(K32/G32=0),K32/G32, " "), " ")</f>
        <v>4.7941176470588225</v>
      </c>
      <c r="N32" s="154" t="s">
        <v>199</v>
      </c>
    </row>
    <row r="33" spans="1:14" ht="22.8" x14ac:dyDescent="0.25">
      <c r="A33" s="152">
        <v>7</v>
      </c>
      <c r="B33" s="153">
        <v>40502</v>
      </c>
      <c r="C33" s="134" t="s">
        <v>200</v>
      </c>
      <c r="D33" s="154" t="s">
        <v>196</v>
      </c>
      <c r="E33" s="155">
        <v>0.95</v>
      </c>
      <c r="F33" s="136" t="s">
        <v>201</v>
      </c>
      <c r="G33" s="136">
        <v>7.45</v>
      </c>
      <c r="H33" s="156"/>
      <c r="I33" s="156"/>
      <c r="J33" s="136" t="s">
        <v>202</v>
      </c>
      <c r="K33" s="136">
        <v>42.75</v>
      </c>
      <c r="L33" s="157"/>
      <c r="M33" s="156">
        <f>IF(ISNUMBER(K33/G33),IF(NOT(K33/G33=0),K33/G33, " "), " ")</f>
        <v>5.7382550335570466</v>
      </c>
      <c r="N33" s="154" t="s">
        <v>199</v>
      </c>
    </row>
    <row r="34" spans="1:14" ht="22.8" x14ac:dyDescent="0.25">
      <c r="A34" s="152">
        <v>8</v>
      </c>
      <c r="B34" s="153">
        <v>40504</v>
      </c>
      <c r="C34" s="134" t="s">
        <v>203</v>
      </c>
      <c r="D34" s="154" t="s">
        <v>196</v>
      </c>
      <c r="E34" s="155">
        <v>0.14000000000000001</v>
      </c>
      <c r="F34" s="136" t="s">
        <v>204</v>
      </c>
      <c r="G34" s="136">
        <v>0.18</v>
      </c>
      <c r="H34" s="156"/>
      <c r="I34" s="156"/>
      <c r="J34" s="136" t="s">
        <v>205</v>
      </c>
      <c r="K34" s="136">
        <v>0.42</v>
      </c>
      <c r="L34" s="157"/>
      <c r="M34" s="156">
        <f>IF(ISNUMBER(K34/G34),IF(NOT(K34/G34=0),K34/G34, " "), " ")</f>
        <v>2.3333333333333335</v>
      </c>
      <c r="N34" s="154" t="s">
        <v>199</v>
      </c>
    </row>
    <row r="35" spans="1:14" ht="22.8" x14ac:dyDescent="0.25">
      <c r="A35" s="152">
        <v>9</v>
      </c>
      <c r="B35" s="153">
        <v>400001</v>
      </c>
      <c r="C35" s="134" t="s">
        <v>206</v>
      </c>
      <c r="D35" s="154" t="s">
        <v>196</v>
      </c>
      <c r="E35" s="155">
        <v>0.03</v>
      </c>
      <c r="F35" s="136" t="s">
        <v>207</v>
      </c>
      <c r="G35" s="136">
        <v>3.09</v>
      </c>
      <c r="H35" s="156"/>
      <c r="I35" s="156"/>
      <c r="J35" s="136" t="s">
        <v>208</v>
      </c>
      <c r="K35" s="136">
        <v>17.61</v>
      </c>
      <c r="L35" s="157"/>
      <c r="M35" s="156">
        <f>IF(ISNUMBER(K35/G35),IF(NOT(K35/G35=0),K35/G35, " "), " ")</f>
        <v>5.6990291262135919</v>
      </c>
      <c r="N35" s="154" t="s">
        <v>199</v>
      </c>
    </row>
    <row r="36" spans="1:14" ht="19.350000000000001" customHeight="1" x14ac:dyDescent="0.25">
      <c r="A36" s="128" t="s">
        <v>209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10</v>
      </c>
      <c r="B37" s="153" t="s">
        <v>210</v>
      </c>
      <c r="C37" s="134" t="s">
        <v>211</v>
      </c>
      <c r="D37" s="154" t="s">
        <v>212</v>
      </c>
      <c r="E37" s="155">
        <v>3.15E-2</v>
      </c>
      <c r="F37" s="136" t="s">
        <v>213</v>
      </c>
      <c r="G37" s="136">
        <v>0.2</v>
      </c>
      <c r="H37" s="156">
        <v>42.66</v>
      </c>
      <c r="I37" s="156">
        <v>1.34</v>
      </c>
      <c r="J37" s="136" t="s">
        <v>214</v>
      </c>
      <c r="K37" s="136">
        <v>1.55</v>
      </c>
      <c r="L37" s="157"/>
      <c r="M37" s="156">
        <f>IF(ISNUMBER(K37/G37),IF(NOT(K37/G37=0),K37/G37, " "), " ")</f>
        <v>7.75</v>
      </c>
      <c r="N37" s="154" t="s">
        <v>215</v>
      </c>
    </row>
    <row r="38" spans="1:14" ht="22.8" x14ac:dyDescent="0.25">
      <c r="A38" s="152">
        <v>11</v>
      </c>
      <c r="B38" s="153" t="s">
        <v>216</v>
      </c>
      <c r="C38" s="134" t="s">
        <v>217</v>
      </c>
      <c r="D38" s="154" t="s">
        <v>218</v>
      </c>
      <c r="E38" s="155">
        <v>2</v>
      </c>
      <c r="F38" s="136" t="s">
        <v>219</v>
      </c>
      <c r="G38" s="136">
        <v>10.52</v>
      </c>
      <c r="H38" s="156"/>
      <c r="I38" s="156"/>
      <c r="J38" s="136" t="s">
        <v>193</v>
      </c>
      <c r="K38" s="136"/>
      <c r="L38" s="157"/>
      <c r="M38" s="156" t="str">
        <f>IF(ISNUMBER(K38/G38),IF(NOT(K38/G38=0),K38/G38, " "), " ")</f>
        <v xml:space="preserve"> </v>
      </c>
      <c r="N38" s="154"/>
    </row>
    <row r="39" spans="1:14" ht="22.8" x14ac:dyDescent="0.25">
      <c r="A39" s="152">
        <v>12</v>
      </c>
      <c r="B39" s="153" t="s">
        <v>220</v>
      </c>
      <c r="C39" s="134" t="s">
        <v>221</v>
      </c>
      <c r="D39" s="154" t="s">
        <v>222</v>
      </c>
      <c r="E39" s="155">
        <v>2.9999999999999997E-4</v>
      </c>
      <c r="F39" s="136" t="s">
        <v>223</v>
      </c>
      <c r="G39" s="136">
        <v>3.46</v>
      </c>
      <c r="H39" s="156"/>
      <c r="I39" s="156"/>
      <c r="J39" s="136" t="s">
        <v>193</v>
      </c>
      <c r="K39" s="136"/>
      <c r="L39" s="157"/>
      <c r="M39" s="156" t="str">
        <f>IF(ISNUMBER(K39/G39),IF(NOT(K39/G39=0),K39/G39, " "), " ")</f>
        <v xml:space="preserve"> </v>
      </c>
      <c r="N39" s="154"/>
    </row>
    <row r="40" spans="1:14" ht="22.8" x14ac:dyDescent="0.25">
      <c r="A40" s="152">
        <v>13</v>
      </c>
      <c r="B40" s="153" t="s">
        <v>224</v>
      </c>
      <c r="C40" s="134" t="s">
        <v>225</v>
      </c>
      <c r="D40" s="154" t="s">
        <v>222</v>
      </c>
      <c r="E40" s="155">
        <v>2.9999999999999997E-4</v>
      </c>
      <c r="F40" s="136" t="s">
        <v>226</v>
      </c>
      <c r="G40" s="136">
        <v>3.2</v>
      </c>
      <c r="H40" s="156">
        <v>56684.17</v>
      </c>
      <c r="I40" s="156">
        <v>17.010000000000002</v>
      </c>
      <c r="J40" s="136" t="s">
        <v>227</v>
      </c>
      <c r="K40" s="136">
        <v>17.440000000000001</v>
      </c>
      <c r="L40" s="157"/>
      <c r="M40" s="156">
        <f>IF(ISNUMBER(K40/G40),IF(NOT(K40/G40=0),K40/G40, " "), " ")</f>
        <v>5.45</v>
      </c>
      <c r="N40" s="154" t="s">
        <v>228</v>
      </c>
    </row>
    <row r="41" spans="1:14" ht="34.200000000000003" x14ac:dyDescent="0.25">
      <c r="A41" s="152">
        <v>14</v>
      </c>
      <c r="B41" s="153" t="s">
        <v>229</v>
      </c>
      <c r="C41" s="134" t="s">
        <v>230</v>
      </c>
      <c r="D41" s="154" t="s">
        <v>212</v>
      </c>
      <c r="E41" s="155">
        <v>1.5299999999999999E-2</v>
      </c>
      <c r="F41" s="136" t="s">
        <v>231</v>
      </c>
      <c r="G41" s="136">
        <v>1.55</v>
      </c>
      <c r="H41" s="156">
        <v>418</v>
      </c>
      <c r="I41" s="156">
        <v>6.4</v>
      </c>
      <c r="J41" s="136" t="s">
        <v>232</v>
      </c>
      <c r="K41" s="136">
        <v>6.68</v>
      </c>
      <c r="L41" s="157"/>
      <c r="M41" s="156">
        <f>IF(ISNUMBER(K41/G41),IF(NOT(K41/G41=0),K41/G41, " "), " ")</f>
        <v>4.3096774193548386</v>
      </c>
      <c r="N41" s="154" t="s">
        <v>233</v>
      </c>
    </row>
    <row r="42" spans="1:14" ht="22.8" x14ac:dyDescent="0.25">
      <c r="A42" s="152">
        <v>15</v>
      </c>
      <c r="B42" s="153" t="s">
        <v>234</v>
      </c>
      <c r="C42" s="134" t="s">
        <v>235</v>
      </c>
      <c r="D42" s="154" t="s">
        <v>236</v>
      </c>
      <c r="E42" s="155">
        <v>5.0000000000000001E-4</v>
      </c>
      <c r="F42" s="136" t="s">
        <v>237</v>
      </c>
      <c r="G42" s="136">
        <v>0.02</v>
      </c>
      <c r="H42" s="156">
        <v>228.81</v>
      </c>
      <c r="I42" s="156">
        <v>0.11</v>
      </c>
      <c r="J42" s="136" t="s">
        <v>238</v>
      </c>
      <c r="K42" s="136">
        <v>0.12</v>
      </c>
      <c r="L42" s="157"/>
      <c r="M42" s="156">
        <f>IF(ISNUMBER(K42/G42),IF(NOT(K42/G42=0),K42/G42, " "), " ")</f>
        <v>6</v>
      </c>
      <c r="N42" s="154" t="s">
        <v>239</v>
      </c>
    </row>
    <row r="43" spans="1:14" ht="22.8" x14ac:dyDescent="0.25">
      <c r="A43" s="152">
        <v>16</v>
      </c>
      <c r="B43" s="153" t="s">
        <v>240</v>
      </c>
      <c r="C43" s="134" t="s">
        <v>241</v>
      </c>
      <c r="D43" s="154" t="s">
        <v>222</v>
      </c>
      <c r="E43" s="155">
        <v>1E-4</v>
      </c>
      <c r="F43" s="136" t="s">
        <v>242</v>
      </c>
      <c r="G43" s="136">
        <v>0.92</v>
      </c>
      <c r="H43" s="156"/>
      <c r="I43" s="156"/>
      <c r="J43" s="136" t="s">
        <v>193</v>
      </c>
      <c r="K43" s="136"/>
      <c r="L43" s="157"/>
      <c r="M43" s="156" t="str">
        <f>IF(ISNUMBER(K43/G43),IF(NOT(K43/G43=0),K43/G43, " "), " ")</f>
        <v xml:space="preserve"> </v>
      </c>
      <c r="N43" s="154"/>
    </row>
    <row r="44" spans="1:14" ht="68.400000000000006" x14ac:dyDescent="0.25">
      <c r="A44" s="152">
        <v>17</v>
      </c>
      <c r="B44" s="153" t="s">
        <v>243</v>
      </c>
      <c r="C44" s="134" t="s">
        <v>244</v>
      </c>
      <c r="D44" s="154" t="s">
        <v>236</v>
      </c>
      <c r="E44" s="155">
        <v>0.1</v>
      </c>
      <c r="F44" s="136" t="s">
        <v>245</v>
      </c>
      <c r="G44" s="136">
        <v>11.6</v>
      </c>
      <c r="H44" s="156">
        <v>417.58</v>
      </c>
      <c r="I44" s="156">
        <v>41.76</v>
      </c>
      <c r="J44" s="136" t="s">
        <v>246</v>
      </c>
      <c r="K44" s="136">
        <v>42.63</v>
      </c>
      <c r="L44" s="157"/>
      <c r="M44" s="156">
        <f>IF(ISNUMBER(K44/G44),IF(NOT(K44/G44=0),K44/G44, " "), " ")</f>
        <v>3.6750000000000003</v>
      </c>
      <c r="N44" s="154" t="s">
        <v>247</v>
      </c>
    </row>
    <row r="45" spans="1:14" ht="34.200000000000003" x14ac:dyDescent="0.25">
      <c r="A45" s="152">
        <v>18</v>
      </c>
      <c r="B45" s="153" t="s">
        <v>248</v>
      </c>
      <c r="C45" s="134" t="s">
        <v>249</v>
      </c>
      <c r="D45" s="154" t="s">
        <v>222</v>
      </c>
      <c r="E45" s="155">
        <v>8.9999999999999998E-4</v>
      </c>
      <c r="F45" s="136" t="s">
        <v>250</v>
      </c>
      <c r="G45" s="136">
        <v>18.82</v>
      </c>
      <c r="H45" s="156">
        <v>55802.95</v>
      </c>
      <c r="I45" s="156">
        <v>50.22</v>
      </c>
      <c r="J45" s="136" t="s">
        <v>251</v>
      </c>
      <c r="K45" s="136">
        <v>51.52</v>
      </c>
      <c r="L45" s="157"/>
      <c r="M45" s="156">
        <f>IF(ISNUMBER(K45/G45),IF(NOT(K45/G45=0),K45/G45, " "), " ")</f>
        <v>2.7375132837407015</v>
      </c>
      <c r="N45" s="154" t="s">
        <v>252</v>
      </c>
    </row>
    <row r="46" spans="1:14" ht="57" x14ac:dyDescent="0.25">
      <c r="A46" s="152">
        <v>19</v>
      </c>
      <c r="B46" s="153" t="s">
        <v>253</v>
      </c>
      <c r="C46" s="134" t="s">
        <v>254</v>
      </c>
      <c r="D46" s="154" t="s">
        <v>255</v>
      </c>
      <c r="E46" s="155">
        <v>2.6749999999999998</v>
      </c>
      <c r="F46" s="136" t="s">
        <v>256</v>
      </c>
      <c r="G46" s="136">
        <v>86.4</v>
      </c>
      <c r="H46" s="156">
        <v>139.05000000000001</v>
      </c>
      <c r="I46" s="156">
        <v>371.96</v>
      </c>
      <c r="J46" s="136" t="s">
        <v>257</v>
      </c>
      <c r="K46" s="136">
        <v>382.58</v>
      </c>
      <c r="L46" s="157"/>
      <c r="M46" s="156">
        <f>IF(ISNUMBER(K46/G46),IF(NOT(K46/G46=0),K46/G46, " "), " ")</f>
        <v>4.4280092592592588</v>
      </c>
      <c r="N46" s="154" t="s">
        <v>258</v>
      </c>
    </row>
    <row r="47" spans="1:14" ht="34.200000000000003" x14ac:dyDescent="0.25">
      <c r="A47" s="152">
        <v>20</v>
      </c>
      <c r="B47" s="153" t="s">
        <v>259</v>
      </c>
      <c r="C47" s="134" t="s">
        <v>260</v>
      </c>
      <c r="D47" s="154" t="s">
        <v>255</v>
      </c>
      <c r="E47" s="155">
        <v>2.29</v>
      </c>
      <c r="F47" s="136" t="s">
        <v>261</v>
      </c>
      <c r="G47" s="136">
        <v>140.56</v>
      </c>
      <c r="H47" s="156"/>
      <c r="I47" s="156"/>
      <c r="J47" s="136" t="s">
        <v>193</v>
      </c>
      <c r="K47" s="136"/>
      <c r="L47" s="157"/>
      <c r="M47" s="156" t="str">
        <f>IF(ISNUMBER(K47/G47),IF(NOT(K47/G47=0),K47/G47, " "), " ")</f>
        <v xml:space="preserve"> </v>
      </c>
      <c r="N47" s="154"/>
    </row>
    <row r="48" spans="1:14" ht="34.200000000000003" x14ac:dyDescent="0.25">
      <c r="A48" s="152">
        <v>21</v>
      </c>
      <c r="B48" s="153" t="s">
        <v>262</v>
      </c>
      <c r="C48" s="134" t="s">
        <v>263</v>
      </c>
      <c r="D48" s="154" t="s">
        <v>255</v>
      </c>
      <c r="E48" s="155">
        <v>2.4950000000000001</v>
      </c>
      <c r="F48" s="136" t="s">
        <v>264</v>
      </c>
      <c r="G48" s="136">
        <v>129.99</v>
      </c>
      <c r="H48" s="156">
        <v>237.74</v>
      </c>
      <c r="I48" s="156">
        <v>593.16</v>
      </c>
      <c r="J48" s="136" t="s">
        <v>265</v>
      </c>
      <c r="K48" s="136">
        <v>605.86</v>
      </c>
      <c r="L48" s="157"/>
      <c r="M48" s="156">
        <f>IF(ISNUMBER(K48/G48),IF(NOT(K48/G48=0),K48/G48, " "), " ")</f>
        <v>4.6608200630817755</v>
      </c>
      <c r="N48" s="154" t="s">
        <v>252</v>
      </c>
    </row>
    <row r="49" spans="1:14" ht="34.200000000000003" x14ac:dyDescent="0.25">
      <c r="A49" s="152">
        <v>22</v>
      </c>
      <c r="B49" s="153" t="s">
        <v>266</v>
      </c>
      <c r="C49" s="134" t="s">
        <v>267</v>
      </c>
      <c r="D49" s="154" t="s">
        <v>212</v>
      </c>
      <c r="E49" s="155">
        <v>3.9300000000000002E-2</v>
      </c>
      <c r="F49" s="136" t="s">
        <v>268</v>
      </c>
      <c r="G49" s="136">
        <v>0.12</v>
      </c>
      <c r="H49" s="156">
        <v>22.32</v>
      </c>
      <c r="I49" s="156">
        <v>0.88</v>
      </c>
      <c r="J49" s="136" t="s">
        <v>269</v>
      </c>
      <c r="K49" s="136">
        <v>0.89</v>
      </c>
      <c r="L49" s="157"/>
      <c r="M49" s="156">
        <f>IF(ISNUMBER(K49/G49),IF(NOT(K49/G49=0),K49/G49, " "), " ")</f>
        <v>7.416666666666667</v>
      </c>
      <c r="N49" s="154" t="s">
        <v>270</v>
      </c>
    </row>
    <row r="50" spans="1:14" ht="34.200000000000003" x14ac:dyDescent="0.25">
      <c r="A50" s="152">
        <v>23</v>
      </c>
      <c r="B50" s="153" t="s">
        <v>271</v>
      </c>
      <c r="C50" s="134" t="s">
        <v>272</v>
      </c>
      <c r="D50" s="154" t="s">
        <v>218</v>
      </c>
      <c r="E50" s="155">
        <v>2</v>
      </c>
      <c r="F50" s="136" t="s">
        <v>273</v>
      </c>
      <c r="G50" s="136">
        <v>87.6</v>
      </c>
      <c r="H50" s="156">
        <v>152.08000000000001</v>
      </c>
      <c r="I50" s="156">
        <v>304.16000000000003</v>
      </c>
      <c r="J50" s="136" t="s">
        <v>274</v>
      </c>
      <c r="K50" s="136">
        <v>311.42</v>
      </c>
      <c r="L50" s="157"/>
      <c r="M50" s="156">
        <f>IF(ISNUMBER(K50/G50),IF(NOT(K50/G50=0),K50/G50, " "), " ")</f>
        <v>3.5550228310502288</v>
      </c>
      <c r="N50" s="154" t="s">
        <v>252</v>
      </c>
    </row>
    <row r="51" spans="1:14" ht="22.8" x14ac:dyDescent="0.25">
      <c r="A51" s="152">
        <v>24</v>
      </c>
      <c r="B51" s="153" t="s">
        <v>275</v>
      </c>
      <c r="C51" s="134" t="s">
        <v>276</v>
      </c>
      <c r="D51" s="154" t="s">
        <v>277</v>
      </c>
      <c r="E51" s="155">
        <v>1E-3</v>
      </c>
      <c r="F51" s="136" t="s">
        <v>278</v>
      </c>
      <c r="G51" s="136">
        <v>2.0299999999999998</v>
      </c>
      <c r="H51" s="156">
        <v>7180</v>
      </c>
      <c r="I51" s="156">
        <v>7.18</v>
      </c>
      <c r="J51" s="136" t="s">
        <v>279</v>
      </c>
      <c r="K51" s="136">
        <v>7.33</v>
      </c>
      <c r="L51" s="157"/>
      <c r="M51" s="156">
        <f>IF(ISNUMBER(K51/G51),IF(NOT(K51/G51=0),K51/G51, " "), " ")</f>
        <v>3.6108374384236459</v>
      </c>
      <c r="N51" s="154" t="s">
        <v>280</v>
      </c>
    </row>
    <row r="52" spans="1:14" ht="34.200000000000003" x14ac:dyDescent="0.25">
      <c r="A52" s="152">
        <v>25</v>
      </c>
      <c r="B52" s="153" t="s">
        <v>281</v>
      </c>
      <c r="C52" s="134" t="s">
        <v>282</v>
      </c>
      <c r="D52" s="154" t="s">
        <v>283</v>
      </c>
      <c r="E52" s="155">
        <v>0.2</v>
      </c>
      <c r="F52" s="136" t="s">
        <v>284</v>
      </c>
      <c r="G52" s="136">
        <v>13.28</v>
      </c>
      <c r="H52" s="156"/>
      <c r="I52" s="156"/>
      <c r="J52" s="136" t="s">
        <v>193</v>
      </c>
      <c r="K52" s="136"/>
      <c r="L52" s="157"/>
      <c r="M52" s="156" t="str">
        <f>IF(ISNUMBER(K52/G52),IF(NOT(K52/G52=0),K52/G52, " "), " ")</f>
        <v xml:space="preserve"> </v>
      </c>
      <c r="N52" s="154" t="s">
        <v>285</v>
      </c>
    </row>
    <row r="53" spans="1:14" ht="34.200000000000003" x14ac:dyDescent="0.25">
      <c r="A53" s="152">
        <v>26</v>
      </c>
      <c r="B53" s="153" t="s">
        <v>286</v>
      </c>
      <c r="C53" s="134" t="s">
        <v>287</v>
      </c>
      <c r="D53" s="154" t="s">
        <v>218</v>
      </c>
      <c r="E53" s="155">
        <v>1</v>
      </c>
      <c r="F53" s="136" t="s">
        <v>288</v>
      </c>
      <c r="G53" s="136">
        <v>15.1</v>
      </c>
      <c r="H53" s="156"/>
      <c r="I53" s="156"/>
      <c r="J53" s="136" t="s">
        <v>193</v>
      </c>
      <c r="K53" s="136"/>
      <c r="L53" s="157"/>
      <c r="M53" s="156" t="str">
        <f>IF(ISNUMBER(K53/G53),IF(NOT(K53/G53=0),K53/G53, " "), " ")</f>
        <v xml:space="preserve"> </v>
      </c>
      <c r="N53" s="154" t="s">
        <v>285</v>
      </c>
    </row>
    <row r="54" spans="1:14" ht="22.8" x14ac:dyDescent="0.25">
      <c r="A54" s="152">
        <v>27</v>
      </c>
      <c r="B54" s="153" t="s">
        <v>289</v>
      </c>
      <c r="C54" s="134" t="s">
        <v>290</v>
      </c>
      <c r="D54" s="154" t="s">
        <v>218</v>
      </c>
      <c r="E54" s="155">
        <v>1</v>
      </c>
      <c r="F54" s="136" t="s">
        <v>291</v>
      </c>
      <c r="G54" s="136">
        <v>700</v>
      </c>
      <c r="H54" s="156"/>
      <c r="I54" s="156"/>
      <c r="J54" s="136" t="s">
        <v>292</v>
      </c>
      <c r="K54" s="136">
        <v>1033.06</v>
      </c>
      <c r="L54" s="157"/>
      <c r="M54" s="156">
        <f>IF(ISNUMBER(K54/G54),IF(NOT(K54/G54=0),K54/G54, " "), " ")</f>
        <v>1.4758</v>
      </c>
      <c r="N54" s="154" t="s">
        <v>293</v>
      </c>
    </row>
    <row r="55" spans="1:14" ht="34.200000000000003" x14ac:dyDescent="0.25">
      <c r="A55" s="152">
        <v>28</v>
      </c>
      <c r="B55" s="153" t="s">
        <v>294</v>
      </c>
      <c r="C55" s="134" t="s">
        <v>295</v>
      </c>
      <c r="D55" s="154" t="s">
        <v>296</v>
      </c>
      <c r="E55" s="155">
        <v>0.1</v>
      </c>
      <c r="F55" s="136" t="s">
        <v>297</v>
      </c>
      <c r="G55" s="136">
        <v>126</v>
      </c>
      <c r="H55" s="156"/>
      <c r="I55" s="156"/>
      <c r="J55" s="136" t="s">
        <v>298</v>
      </c>
      <c r="K55" s="136">
        <v>2014.3</v>
      </c>
      <c r="L55" s="157"/>
      <c r="M55" s="156">
        <f>IF(ISNUMBER(K55/G55),IF(NOT(K55/G55=0),K55/G55, " "), " ")</f>
        <v>15.986507936507936</v>
      </c>
      <c r="N55" s="154" t="s">
        <v>285</v>
      </c>
    </row>
    <row r="56" spans="1:14" ht="57" x14ac:dyDescent="0.25">
      <c r="A56" s="152">
        <v>29</v>
      </c>
      <c r="B56" s="153" t="s">
        <v>299</v>
      </c>
      <c r="C56" s="134" t="s">
        <v>300</v>
      </c>
      <c r="D56" s="154" t="s">
        <v>218</v>
      </c>
      <c r="E56" s="155">
        <v>1</v>
      </c>
      <c r="F56" s="136" t="s">
        <v>301</v>
      </c>
      <c r="G56" s="136">
        <v>30.6</v>
      </c>
      <c r="H56" s="156"/>
      <c r="I56" s="156"/>
      <c r="J56" s="136" t="s">
        <v>302</v>
      </c>
      <c r="K56" s="136">
        <v>77.38</v>
      </c>
      <c r="L56" s="157"/>
      <c r="M56" s="156">
        <f>IF(ISNUMBER(K56/G56),IF(NOT(K56/G56=0),K56/G56, " "), " ")</f>
        <v>2.5287581699346404</v>
      </c>
      <c r="N56" s="154" t="s">
        <v>303</v>
      </c>
    </row>
    <row r="57" spans="1:14" ht="19.350000000000001" customHeight="1" x14ac:dyDescent="0.25">
      <c r="A57" s="150" t="s">
        <v>304</v>
      </c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</row>
    <row r="58" spans="1:14" ht="19.350000000000001" customHeight="1" x14ac:dyDescent="0.25">
      <c r="A58" s="128" t="s">
        <v>209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</row>
    <row r="59" spans="1:14" ht="22.8" x14ac:dyDescent="0.25">
      <c r="A59" s="152">
        <v>30</v>
      </c>
      <c r="B59" s="153" t="s">
        <v>305</v>
      </c>
      <c r="C59" s="134" t="s">
        <v>306</v>
      </c>
      <c r="D59" s="154" t="s">
        <v>222</v>
      </c>
      <c r="E59" s="155">
        <v>3.3500000000000002E-2</v>
      </c>
      <c r="F59" s="136" t="s">
        <v>193</v>
      </c>
      <c r="G59" s="136"/>
      <c r="H59" s="156"/>
      <c r="I59" s="156"/>
      <c r="J59" s="136" t="s">
        <v>193</v>
      </c>
      <c r="K59" s="136"/>
      <c r="L59" s="157"/>
      <c r="M59" s="156" t="str">
        <f>IF(ISNUMBER(K59/G59),IF(NOT(K59/G59=0),K59/G59, " "), " ")</f>
        <v xml:space="preserve"> </v>
      </c>
      <c r="N59" s="154"/>
    </row>
    <row r="60" spans="1:14" ht="22.8" x14ac:dyDescent="0.25">
      <c r="A60" s="158">
        <v>31</v>
      </c>
      <c r="B60" s="159" t="s">
        <v>307</v>
      </c>
      <c r="C60" s="140" t="s">
        <v>308</v>
      </c>
      <c r="D60" s="160" t="s">
        <v>222</v>
      </c>
      <c r="E60" s="161">
        <v>8.9999999999999998E-4</v>
      </c>
      <c r="F60" s="142" t="s">
        <v>193</v>
      </c>
      <c r="G60" s="142"/>
      <c r="H60" s="162"/>
      <c r="I60" s="162"/>
      <c r="J60" s="142" t="s">
        <v>193</v>
      </c>
      <c r="K60" s="142"/>
      <c r="L60" s="163"/>
      <c r="M60" s="162" t="str">
        <f>IF(ISNUMBER(K60/G60),IF(NOT(K60/G60=0),K60/G60, " "), " ")</f>
        <v xml:space="preserve"> </v>
      </c>
      <c r="N60" s="160"/>
    </row>
    <row r="61" spans="1:14" x14ac:dyDescent="0.25">
      <c r="A61" s="144" t="s">
        <v>152</v>
      </c>
      <c r="B61" s="145"/>
      <c r="C61" s="145"/>
      <c r="D61" s="145"/>
      <c r="E61" s="145"/>
      <c r="F61" s="145"/>
      <c r="G61" s="164">
        <v>1517</v>
      </c>
      <c r="H61" s="165"/>
      <c r="I61" s="165"/>
      <c r="J61" s="165"/>
      <c r="K61" s="164">
        <v>6107</v>
      </c>
      <c r="L61" s="166"/>
      <c r="M61" s="164">
        <f ca="1">IF(ISNUMBER(INDIRECT("K" &amp; ROW())/INDIRECT("G" &amp; ROW())),INDIRECT("K" &amp; ROW())/INDIRECT("G" &amp; ROW()), " ")</f>
        <v>4.0257086354647331</v>
      </c>
      <c r="N61" s="146" t="s">
        <v>309</v>
      </c>
    </row>
    <row r="62" spans="1:14" x14ac:dyDescent="0.25">
      <c r="A62" s="144" t="s">
        <v>156</v>
      </c>
      <c r="B62" s="145"/>
      <c r="C62" s="145"/>
      <c r="D62" s="145"/>
      <c r="E62" s="145"/>
      <c r="F62" s="145"/>
      <c r="G62" s="164"/>
      <c r="H62" s="165"/>
      <c r="I62" s="165"/>
      <c r="J62" s="165"/>
      <c r="K62" s="164"/>
      <c r="L62" s="166"/>
      <c r="M62" s="164" t="str">
        <f ca="1">IF(ISNUMBER(INDIRECT("K" &amp; ROW())/INDIRECT("G" &amp; ROW())),INDIRECT("K" &amp; ROW())/INDIRECT("G" &amp; ROW()), " ")</f>
        <v xml:space="preserve"> </v>
      </c>
      <c r="N62" s="146" t="s">
        <v>309</v>
      </c>
    </row>
    <row r="63" spans="1:14" x14ac:dyDescent="0.25">
      <c r="A63" s="144" t="s">
        <v>157</v>
      </c>
      <c r="B63" s="145"/>
      <c r="C63" s="145"/>
      <c r="D63" s="145"/>
      <c r="E63" s="145"/>
      <c r="F63" s="145"/>
      <c r="G63" s="164">
        <v>124</v>
      </c>
      <c r="H63" s="165"/>
      <c r="I63" s="165"/>
      <c r="J63" s="165"/>
      <c r="K63" s="164">
        <v>1494</v>
      </c>
      <c r="L63" s="166"/>
      <c r="M63" s="164">
        <f ca="1">IF(ISNUMBER(INDIRECT("K" &amp; ROW())/INDIRECT("G" &amp; ROW())),INDIRECT("K" &amp; ROW())/INDIRECT("G" &amp; ROW()), " ")</f>
        <v>12.048387096774194</v>
      </c>
      <c r="N63" s="146" t="s">
        <v>309</v>
      </c>
    </row>
    <row r="64" spans="1:14" x14ac:dyDescent="0.25">
      <c r="A64" s="144" t="s">
        <v>158</v>
      </c>
      <c r="B64" s="145"/>
      <c r="C64" s="145"/>
      <c r="D64" s="145"/>
      <c r="E64" s="145"/>
      <c r="F64" s="145"/>
      <c r="G64" s="164">
        <v>1382</v>
      </c>
      <c r="H64" s="165"/>
      <c r="I64" s="165"/>
      <c r="J64" s="165"/>
      <c r="K64" s="164">
        <v>4551</v>
      </c>
      <c r="L64" s="166"/>
      <c r="M64" s="164">
        <f ca="1">IF(ISNUMBER(INDIRECT("K" &amp; ROW())/INDIRECT("G" &amp; ROW())),INDIRECT("K" &amp; ROW())/INDIRECT("G" &amp; ROW()), " ")</f>
        <v>3.293053545586107</v>
      </c>
      <c r="N64" s="146" t="s">
        <v>309</v>
      </c>
    </row>
    <row r="65" spans="1:14" x14ac:dyDescent="0.25">
      <c r="A65" s="144" t="s">
        <v>159</v>
      </c>
      <c r="B65" s="145"/>
      <c r="C65" s="145"/>
      <c r="D65" s="145"/>
      <c r="E65" s="145"/>
      <c r="F65" s="145"/>
      <c r="G65" s="164">
        <v>11</v>
      </c>
      <c r="H65" s="165"/>
      <c r="I65" s="165"/>
      <c r="J65" s="165"/>
      <c r="K65" s="164">
        <v>64</v>
      </c>
      <c r="L65" s="166"/>
      <c r="M65" s="164">
        <f ca="1">IF(ISNUMBER(INDIRECT("K" &amp; ROW())/INDIRECT("G" &amp; ROW())),INDIRECT("K" &amp; ROW())/INDIRECT("G" &amp; ROW()), " ")</f>
        <v>5.8181818181818183</v>
      </c>
      <c r="N65" s="146" t="s">
        <v>309</v>
      </c>
    </row>
    <row r="66" spans="1:14" x14ac:dyDescent="0.25">
      <c r="A66" s="147" t="s">
        <v>160</v>
      </c>
      <c r="B66" s="148"/>
      <c r="C66" s="148"/>
      <c r="D66" s="148"/>
      <c r="E66" s="148"/>
      <c r="F66" s="148"/>
      <c r="G66" s="167">
        <v>118</v>
      </c>
      <c r="H66" s="168"/>
      <c r="I66" s="168"/>
      <c r="J66" s="168"/>
      <c r="K66" s="167">
        <v>1216</v>
      </c>
      <c r="L66" s="169"/>
      <c r="M66" s="167">
        <f ca="1">IF(ISNUMBER(INDIRECT("K" &amp; ROW())/INDIRECT("G" &amp; ROW())),INDIRECT("K" &amp; ROW())/INDIRECT("G" &amp; ROW()), " ")</f>
        <v>10.305084745762711</v>
      </c>
      <c r="N66" s="149" t="s">
        <v>309</v>
      </c>
    </row>
    <row r="67" spans="1:14" x14ac:dyDescent="0.25">
      <c r="A67" s="147" t="s">
        <v>161</v>
      </c>
      <c r="B67" s="148"/>
      <c r="C67" s="148"/>
      <c r="D67" s="148"/>
      <c r="E67" s="148"/>
      <c r="F67" s="148"/>
      <c r="G67" s="167">
        <v>78</v>
      </c>
      <c r="H67" s="168"/>
      <c r="I67" s="168"/>
      <c r="J67" s="168"/>
      <c r="K67" s="167">
        <v>742</v>
      </c>
      <c r="L67" s="169"/>
      <c r="M67" s="167">
        <f ca="1">IF(ISNUMBER(INDIRECT("K" &amp; ROW())/INDIRECT("G" &amp; ROW())),INDIRECT("K" &amp; ROW())/INDIRECT("G" &amp; ROW()), " ")</f>
        <v>9.5128205128205128</v>
      </c>
      <c r="N67" s="149" t="s">
        <v>309</v>
      </c>
    </row>
    <row r="68" spans="1:14" x14ac:dyDescent="0.25">
      <c r="A68" s="147" t="s">
        <v>162</v>
      </c>
      <c r="B68" s="148"/>
      <c r="C68" s="148"/>
      <c r="D68" s="148"/>
      <c r="E68" s="148"/>
      <c r="F68" s="148"/>
      <c r="G68" s="167"/>
      <c r="H68" s="168"/>
      <c r="I68" s="168"/>
      <c r="J68" s="168"/>
      <c r="K68" s="167"/>
      <c r="L68" s="169"/>
      <c r="M68" s="167" t="str">
        <f ca="1">IF(ISNUMBER(INDIRECT("K" &amp; ROW())/INDIRECT("G" &amp; ROW())),INDIRECT("K" &amp; ROW())/INDIRECT("G" &amp; ROW()), " ")</f>
        <v xml:space="preserve"> </v>
      </c>
      <c r="N68" s="149" t="s">
        <v>309</v>
      </c>
    </row>
    <row r="69" spans="1:14" x14ac:dyDescent="0.25">
      <c r="A69" s="144" t="s">
        <v>163</v>
      </c>
      <c r="B69" s="145"/>
      <c r="C69" s="145"/>
      <c r="D69" s="145"/>
      <c r="E69" s="145"/>
      <c r="F69" s="145"/>
      <c r="G69" s="164">
        <v>174</v>
      </c>
      <c r="H69" s="165"/>
      <c r="I69" s="165"/>
      <c r="J69" s="165"/>
      <c r="K69" s="164">
        <v>348</v>
      </c>
      <c r="L69" s="166"/>
      <c r="M69" s="164">
        <f ca="1">IF(ISNUMBER(INDIRECT("K" &amp; ROW())/INDIRECT("G" &amp; ROW())),INDIRECT("K" &amp; ROW())/INDIRECT("G" &amp; ROW()), " ")</f>
        <v>2</v>
      </c>
      <c r="N69" s="146" t="s">
        <v>309</v>
      </c>
    </row>
    <row r="70" spans="1:14" x14ac:dyDescent="0.25">
      <c r="A70" s="144" t="s">
        <v>164</v>
      </c>
      <c r="B70" s="145"/>
      <c r="C70" s="145"/>
      <c r="D70" s="145"/>
      <c r="E70" s="145"/>
      <c r="F70" s="145"/>
      <c r="G70" s="164">
        <v>13</v>
      </c>
      <c r="H70" s="165"/>
      <c r="I70" s="165"/>
      <c r="J70" s="165"/>
      <c r="K70" s="164"/>
      <c r="L70" s="166"/>
      <c r="M70" s="164">
        <f ca="1">IF(ISNUMBER(INDIRECT("K" &amp; ROW())/INDIRECT("G" &amp; ROW())),INDIRECT("K" &amp; ROW())/INDIRECT("G" &amp; ROW()), " ")</f>
        <v>0</v>
      </c>
      <c r="N70" s="146" t="s">
        <v>309</v>
      </c>
    </row>
    <row r="71" spans="1:14" x14ac:dyDescent="0.25">
      <c r="A71" s="144" t="s">
        <v>165</v>
      </c>
      <c r="B71" s="145"/>
      <c r="C71" s="145"/>
      <c r="D71" s="145"/>
      <c r="E71" s="145"/>
      <c r="F71" s="145"/>
      <c r="G71" s="164">
        <v>66</v>
      </c>
      <c r="H71" s="165"/>
      <c r="I71" s="165"/>
      <c r="J71" s="165"/>
      <c r="K71" s="164">
        <v>568</v>
      </c>
      <c r="L71" s="166"/>
      <c r="M71" s="164">
        <f ca="1">IF(ISNUMBER(INDIRECT("K" &amp; ROW())/INDIRECT("G" &amp; ROW())),INDIRECT("K" &amp; ROW())/INDIRECT("G" &amp; ROW()), " ")</f>
        <v>8.6060606060606055</v>
      </c>
      <c r="N71" s="146" t="s">
        <v>309</v>
      </c>
    </row>
    <row r="72" spans="1:14" ht="30" customHeight="1" x14ac:dyDescent="0.25">
      <c r="A72" s="144" t="s">
        <v>166</v>
      </c>
      <c r="B72" s="145"/>
      <c r="C72" s="145"/>
      <c r="D72" s="145"/>
      <c r="E72" s="145"/>
      <c r="F72" s="145"/>
      <c r="G72" s="164">
        <v>176</v>
      </c>
      <c r="H72" s="165"/>
      <c r="I72" s="165"/>
      <c r="J72" s="165"/>
      <c r="K72" s="164">
        <v>1306</v>
      </c>
      <c r="L72" s="166"/>
      <c r="M72" s="164">
        <f ca="1">IF(ISNUMBER(INDIRECT("K" &amp; ROW())/INDIRECT("G" &amp; ROW())),INDIRECT("K" &amp; ROW())/INDIRECT("G" &amp; ROW()), " ")</f>
        <v>7.4204545454545459</v>
      </c>
      <c r="N72" s="146" t="s">
        <v>309</v>
      </c>
    </row>
    <row r="73" spans="1:14" ht="30" customHeight="1" x14ac:dyDescent="0.25">
      <c r="A73" s="144" t="s">
        <v>167</v>
      </c>
      <c r="B73" s="145"/>
      <c r="C73" s="145"/>
      <c r="D73" s="145"/>
      <c r="E73" s="145"/>
      <c r="F73" s="145"/>
      <c r="G73" s="164">
        <v>1232</v>
      </c>
      <c r="H73" s="165"/>
      <c r="I73" s="165"/>
      <c r="J73" s="165"/>
      <c r="K73" s="164">
        <v>5285</v>
      </c>
      <c r="L73" s="166"/>
      <c r="M73" s="164">
        <f ca="1">IF(ISNUMBER(INDIRECT("K" &amp; ROW())/INDIRECT("G" &amp; ROW())),INDIRECT("K" &amp; ROW())/INDIRECT("G" &amp; ROW()), " ")</f>
        <v>4.2897727272727275</v>
      </c>
      <c r="N73" s="146" t="s">
        <v>309</v>
      </c>
    </row>
    <row r="74" spans="1:14" ht="30" customHeight="1" x14ac:dyDescent="0.25">
      <c r="A74" s="144" t="s">
        <v>168</v>
      </c>
      <c r="B74" s="145"/>
      <c r="C74" s="145"/>
      <c r="D74" s="145"/>
      <c r="E74" s="145"/>
      <c r="F74" s="145"/>
      <c r="G74" s="164">
        <v>52</v>
      </c>
      <c r="H74" s="165"/>
      <c r="I74" s="165"/>
      <c r="J74" s="165"/>
      <c r="K74" s="164">
        <v>558</v>
      </c>
      <c r="L74" s="166"/>
      <c r="M74" s="164">
        <f ca="1">IF(ISNUMBER(INDIRECT("K" &amp; ROW())/INDIRECT("G" &amp; ROW())),INDIRECT("K" &amp; ROW())/INDIRECT("G" &amp; ROW()), " ")</f>
        <v>10.73076923076923</v>
      </c>
      <c r="N74" s="146" t="s">
        <v>309</v>
      </c>
    </row>
    <row r="75" spans="1:14" x14ac:dyDescent="0.25">
      <c r="A75" s="144" t="s">
        <v>169</v>
      </c>
      <c r="B75" s="145"/>
      <c r="C75" s="145"/>
      <c r="D75" s="145"/>
      <c r="E75" s="145"/>
      <c r="F75" s="145"/>
      <c r="G75" s="164">
        <v>1713</v>
      </c>
      <c r="H75" s="165"/>
      <c r="I75" s="165"/>
      <c r="J75" s="165"/>
      <c r="K75" s="164">
        <v>8065</v>
      </c>
      <c r="L75" s="166"/>
      <c r="M75" s="164">
        <f ca="1">IF(ISNUMBER(INDIRECT("K" &amp; ROW())/INDIRECT("G" &amp; ROW())),INDIRECT("K" &amp; ROW())/INDIRECT("G" &amp; ROW()), " ")</f>
        <v>4.7081144191476945</v>
      </c>
      <c r="N75" s="146" t="s">
        <v>309</v>
      </c>
    </row>
    <row r="76" spans="1:14" ht="30" customHeight="1" x14ac:dyDescent="0.25">
      <c r="A76" s="144" t="s">
        <v>170</v>
      </c>
      <c r="B76" s="145"/>
      <c r="C76" s="145"/>
      <c r="D76" s="145"/>
      <c r="E76" s="145"/>
      <c r="F76" s="145"/>
      <c r="G76" s="164">
        <v>256.48</v>
      </c>
      <c r="H76" s="165"/>
      <c r="I76" s="165"/>
      <c r="J76" s="165"/>
      <c r="K76" s="164">
        <v>887.85</v>
      </c>
      <c r="L76" s="166"/>
      <c r="M76" s="164">
        <f ca="1">IF(ISNUMBER(INDIRECT("K" &amp; ROW())/INDIRECT("G" &amp; ROW())),INDIRECT("K" &amp; ROW())/INDIRECT("G" &amp; ROW()), " ")</f>
        <v>3.4616734248284464</v>
      </c>
      <c r="N76" s="146" t="s">
        <v>309</v>
      </c>
    </row>
    <row r="77" spans="1:14" x14ac:dyDescent="0.25">
      <c r="A77" s="147" t="s">
        <v>171</v>
      </c>
      <c r="B77" s="148"/>
      <c r="C77" s="148"/>
      <c r="D77" s="148"/>
      <c r="E77" s="148"/>
      <c r="F77" s="148"/>
      <c r="G77" s="167">
        <v>1969.48</v>
      </c>
      <c r="H77" s="168"/>
      <c r="I77" s="168"/>
      <c r="J77" s="168"/>
      <c r="K77" s="167">
        <v>8952.85</v>
      </c>
      <c r="L77" s="169"/>
      <c r="M77" s="167">
        <f ca="1">IF(ISNUMBER(INDIRECT("K" &amp; ROW())/INDIRECT("G" &amp; ROW())),INDIRECT("K" &amp; ROW())/INDIRECT("G" &amp; ROW()), " ")</f>
        <v>4.5457938135954672</v>
      </c>
      <c r="N77" s="149" t="s">
        <v>309</v>
      </c>
    </row>
    <row r="78" spans="1:14" x14ac:dyDescent="0.25">
      <c r="A78" s="48"/>
      <c r="G78" s="67"/>
      <c r="H78" s="68"/>
      <c r="I78" s="68"/>
      <c r="J78" s="68"/>
      <c r="K78" s="67"/>
      <c r="L78" s="69"/>
      <c r="M78" s="67"/>
      <c r="N78" s="48"/>
    </row>
    <row r="79" spans="1:14" x14ac:dyDescent="0.25">
      <c r="A79" s="28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70"/>
      <c r="M79" s="29"/>
      <c r="N79" s="29"/>
    </row>
    <row r="80" spans="1:14" x14ac:dyDescent="0.25">
      <c r="A80" s="75" t="s">
        <v>70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70"/>
      <c r="M80" s="29"/>
      <c r="N80" s="29"/>
    </row>
    <row r="81" spans="1:14" x14ac:dyDescent="0.25">
      <c r="A81" s="3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70"/>
      <c r="M81" s="29"/>
      <c r="N81" s="29"/>
    </row>
    <row r="82" spans="1:14" x14ac:dyDescent="0.25">
      <c r="A82" s="75" t="s">
        <v>71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70"/>
      <c r="M82" s="29"/>
      <c r="N82" s="29"/>
    </row>
  </sheetData>
  <mergeCells count="50">
    <mergeCell ref="A73:F73"/>
    <mergeCell ref="A74:F74"/>
    <mergeCell ref="A75:F75"/>
    <mergeCell ref="A76:F76"/>
    <mergeCell ref="A77:F77"/>
    <mergeCell ref="A67:F67"/>
    <mergeCell ref="A68:F68"/>
    <mergeCell ref="A69:F69"/>
    <mergeCell ref="A70:F70"/>
    <mergeCell ref="A71:F71"/>
    <mergeCell ref="A72:F72"/>
    <mergeCell ref="A61:F61"/>
    <mergeCell ref="A62:F62"/>
    <mergeCell ref="A63:F63"/>
    <mergeCell ref="A64:F64"/>
    <mergeCell ref="A65:F65"/>
    <mergeCell ref="A66:F66"/>
    <mergeCell ref="A24:N24"/>
    <mergeCell ref="A25:N25"/>
    <mergeCell ref="A31:N31"/>
    <mergeCell ref="A36:N36"/>
    <mergeCell ref="A57:N57"/>
    <mergeCell ref="A58:N5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2016-03-11T05:01:15Z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