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8" i="16"/>
  <c r="M89" i="16"/>
  <c r="M90" i="16"/>
  <c r="M9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6" i="8"/>
  <c r="K85" i="8"/>
  <c r="H86" i="8"/>
  <c r="H85" i="8"/>
  <c r="J14" i="16"/>
  <c r="G14" i="16"/>
  <c r="K30" i="8"/>
  <c r="H30" i="8"/>
  <c r="A18" i="16"/>
  <c r="M92" i="16"/>
  <c r="M96" i="16"/>
  <c r="M100" i="16"/>
  <c r="M104" i="16"/>
  <c r="M108" i="16"/>
  <c r="M93" i="16"/>
  <c r="M97" i="16"/>
  <c r="M101" i="16"/>
  <c r="M105" i="16"/>
  <c r="M94" i="16"/>
  <c r="M98" i="16"/>
  <c r="M102" i="16"/>
  <c r="M106" i="16"/>
  <c r="M95" i="16"/>
  <c r="M99" i="16"/>
  <c r="M103" i="16"/>
  <c r="M10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<sst xmlns="http://schemas.openxmlformats.org/spreadsheetml/2006/main" count="629" uniqueCount="401">
  <si>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</si>
  <si>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</si>
  <si>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</si>
  <si>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</si>
  <si>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</si>
  <si>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</si>
  <si>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</si>
  <si>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</si>
  <si>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</si>
  <si>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</si>
  <si>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</si>
  <si>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</si>
  <si>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</si>
  <si>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</si>
  <si>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</si>
  <si>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</si>
  <si>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</si>
  <si>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</si>
  <si>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</si>
  <si>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</si>
  <si>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</si>
  <si>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</si>
  <si>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</si>
  <si>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</si>
  <si>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</si>
  <si>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</si>
  <si>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</si>
  <si>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</si>
  <si>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</si>
  <si>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</si>
  <si>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</si>
  <si>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</si>
  <si>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</si>
  <si>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</si>
  <si>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</si>
  <si>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</si>
  <si>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</si>
  <si>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</si>
  <si>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</si>
  <si>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</si>
  <si>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</si>
  <si>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</si>
  <si>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</si>
  <si>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</si>
  <si>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</si>
  <si>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</si>
  <si>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</si>
  <si>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</si>
  <si>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</si>
  <si>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</si>
  <si>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</si>
  <si>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</si>
  <si>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</si>
  <si>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</si>
  <si>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</si>
  <si>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</si>
  <si>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</si>
  <si>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</si>
  <si>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</si>
  <si>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</si>
  <si>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</si>
  <si>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</si>
  <si>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</si>
  <si>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</si>
  <si>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</si>
  <si>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</si>
  <si>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</si>
  <si>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</si>
  <si>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</si>
  <si>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</si>
  <si>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Мира,19</t>
  </si>
  <si>
    <t>Сдал:  _________________ //</t>
  </si>
  <si>
    <t>Принял:  _________________ //</t>
  </si>
  <si>
    <t>Раздел 5. МАЙ</t>
  </si>
  <si>
    <t>Ремонт фасада</t>
  </si>
  <si>
    <t>ТЕРр61-10-3
Ремонт штукатурки гладких фасадов по камню и бетону с земли и лесов: цементно-известковым раствором площадью отдельных мест более 5 м2 толщиной слоя до 20 мм
100 м2 отремонтированной поверхности
НР 79% от ФОТ
СП 50% от ФОТ</t>
  </si>
  <si>
    <t>0,521
79
50</t>
  </si>
  <si>
    <t>2080,16
_____
1413,49</t>
  </si>
  <si>
    <t>1821
856
542</t>
  </si>
  <si>
    <t>1084
_____
736</t>
  </si>
  <si>
    <t xml:space="preserve">
_____
4</t>
  </si>
  <si>
    <t>Р</t>
  </si>
  <si>
    <t>ТЕРр62-19-1
Окраска известковыми составами ранее окрашенных фасадов простых: по штукатурке с земли и лесов
100 м2 окрашиваемой поверхности (без вычета проемов)
НР 80% от ФОТ
СП 50% от ФОТ</t>
  </si>
  <si>
    <t>0,875
80
50</t>
  </si>
  <si>
    <t>190,69
_____
158,08</t>
  </si>
  <si>
    <t>308
134
84</t>
  </si>
  <si>
    <t>167
_____
138</t>
  </si>
  <si>
    <t>2022
1603
1002</t>
  </si>
  <si>
    <t>2004
_____
2</t>
  </si>
  <si>
    <t>Раздел 9. ОКТЯБРЬ</t>
  </si>
  <si>
    <t>чердак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</si>
  <si>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</si>
  <si>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0,006
103
60</t>
  </si>
  <si>
    <t>1000,16
_____
1380,62</t>
  </si>
  <si>
    <t>54,89
_____
1,4</t>
  </si>
  <si>
    <t>15
6
4</t>
  </si>
  <si>
    <t>6
_____
9</t>
  </si>
  <si>
    <t>110
74
43</t>
  </si>
  <si>
    <t>72
_____
36</t>
  </si>
  <si>
    <t>ТЕР16-07-003-01
Врезка в действующие внутренние сети трубопроводов отопления и водоснабжения диаметром: 15 мм
1 врезка
87,49 = 87,61 + 0,4 x (18,60 - 18,90)
НР 128% от ФОТ
СП 83% от ФОТ</t>
  </si>
  <si>
    <t>2
128
83</t>
  </si>
  <si>
    <t>55,93
_____
26,52</t>
  </si>
  <si>
    <t>175
143
93</t>
  </si>
  <si>
    <t>112
_____
53</t>
  </si>
  <si>
    <t>1640
1718
1114</t>
  </si>
  <si>
    <t>1342
_____
245</t>
  </si>
  <si>
    <t>ТЕРр65-5-1
Смена вентилей и клапанов обратных муфтовых диаметром: до 20 мм
100 шт.
НР 103% от ФОТ
СП 60% от ФОТ</t>
  </si>
  <si>
    <t>0,02
103
60</t>
  </si>
  <si>
    <t>929,07
_____
76,36</t>
  </si>
  <si>
    <t>20
20
11</t>
  </si>
  <si>
    <t>19
_____
1</t>
  </si>
  <si>
    <t>230
230
134</t>
  </si>
  <si>
    <t>223
_____
6</t>
  </si>
  <si>
    <t>ТСЦ-302-1266
Вентили проходные муфтовые: 15Б1БК для воды и пара давлением 1,6 МПа (16 кгс/см2), диаметром 20 мм
шт.</t>
  </si>
  <si>
    <t>2
103
60</t>
  </si>
  <si>
    <t xml:space="preserve">
_____
24,9</t>
  </si>
  <si>
    <t xml:space="preserve">
_____
50</t>
  </si>
  <si>
    <t xml:space="preserve">
_____
257</t>
  </si>
  <si>
    <t>М</t>
  </si>
  <si>
    <t>Раздел 10. НОЯБРЬ</t>
  </si>
  <si>
    <t>подвал</t>
  </si>
  <si>
    <t>ТЕРр65-9-3
Смена внутренних трубопроводов из стальных труб диаметром: до 25 мм
100 м трубопровода
НР 103% от ФОТ
СП 60% от ФОТ</t>
  </si>
  <si>
    <t>0,012
103
60</t>
  </si>
  <si>
    <t>1153,13
_____
6481,52</t>
  </si>
  <si>
    <t>68,62
_____
2,94</t>
  </si>
  <si>
    <t>92
14
8</t>
  </si>
  <si>
    <t>14
_____
77</t>
  </si>
  <si>
    <t>449
171
100</t>
  </si>
  <si>
    <t>166
_____
279</t>
  </si>
  <si>
    <t>ТЕРр52-11-3
Водоотлив из подвала: электрическими (механическими) насосами
100 м3 воды
НР 93% от ФОТ
СП 75% от ФОТ</t>
  </si>
  <si>
    <t>0,025
93
75</t>
  </si>
  <si>
    <t>9,41
_____
5,36</t>
  </si>
  <si>
    <t>2
2
2</t>
  </si>
  <si>
    <t>23
21
17</t>
  </si>
  <si>
    <t>2
_____
2</t>
  </si>
  <si>
    <t>Утепление подвальных окон</t>
  </si>
  <si>
    <t>ТЕРр52-16-2
Заделка подвальных окон: железом
10 м2
НР 93% от ФОТ
СП 75% от ФОТ</t>
  </si>
  <si>
    <t>0,077
93
75</t>
  </si>
  <si>
    <t>30,25
_____
480,39</t>
  </si>
  <si>
    <t>39
2
2</t>
  </si>
  <si>
    <t>2
_____
37</t>
  </si>
  <si>
    <t>остекление 1 под.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</si>
  <si>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</si>
  <si>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0,0196
77
50</t>
  </si>
  <si>
    <t>2116,11
_____
4194,75</t>
  </si>
  <si>
    <t>34,23
_____
3,51</t>
  </si>
  <si>
    <t>124
32
21</t>
  </si>
  <si>
    <t>41
_____
82</t>
  </si>
  <si>
    <t>502
384
250</t>
  </si>
  <si>
    <t>4
_____
1</t>
  </si>
  <si>
    <t>рем онт двери</t>
  </si>
  <si>
    <t>ТЕРр56-12-7
Смена дверных приборов: пружины
100 шт. приборов
НР 82% от ФОТ
СП 62% от ФОТ</t>
  </si>
  <si>
    <t>0,01
82
62</t>
  </si>
  <si>
    <t>617,05
_____
1892,32</t>
  </si>
  <si>
    <t>25
5
4</t>
  </si>
  <si>
    <t>6
_____
19</t>
  </si>
  <si>
    <t>74
61
46</t>
  </si>
  <si>
    <t>ремонт и побелка стен  на л.к.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</si>
  <si>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79% от ФОТ
СП 50% от ФОТ</t>
  </si>
  <si>
    <t>0,583
79
50</t>
  </si>
  <si>
    <t>910,69
_____
111,46</t>
  </si>
  <si>
    <t>36,38
_____
23,98</t>
  </si>
  <si>
    <t>617
431
273</t>
  </si>
  <si>
    <t>531
_____
65</t>
  </si>
  <si>
    <t>21
_____
14</t>
  </si>
  <si>
    <t>52
36
23</t>
  </si>
  <si>
    <t xml:space="preserve">
_____
8</t>
  </si>
  <si>
    <t>44
_____
45</t>
  </si>
  <si>
    <t>ТСЦ-101-1375
Шпатлевка В-МЧ-0071, МЧ-0054
т</t>
  </si>
  <si>
    <t>0,025
79
50</t>
  </si>
  <si>
    <t xml:space="preserve">
_____
17840</t>
  </si>
  <si>
    <t xml:space="preserve">
_____
446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</si>
  <si>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</si>
  <si>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1,19
80
50</t>
  </si>
  <si>
    <t>147,72
_____
26,66</t>
  </si>
  <si>
    <t>6,47
_____
1,4</t>
  </si>
  <si>
    <t>215
142
89</t>
  </si>
  <si>
    <t>176
_____
31</t>
  </si>
  <si>
    <t>8
_____
2</t>
  </si>
  <si>
    <t>2155
1705
1066</t>
  </si>
  <si>
    <t>2111
_____
4</t>
  </si>
  <si>
    <t>40
_____
20</t>
  </si>
  <si>
    <t>Раздел 11. Декабрь</t>
  </si>
  <si>
    <t>0,1
93
75</t>
  </si>
  <si>
    <t>8
7
6</t>
  </si>
  <si>
    <t>1
_____
1</t>
  </si>
  <si>
    <t>92
83
67</t>
  </si>
  <si>
    <t>9
_____
6</t>
  </si>
  <si>
    <t>Итого прямые затраты по акту</t>
  </si>
  <si>
    <t>2167
_____
1744</t>
  </si>
  <si>
    <t>46
_____
17</t>
  </si>
  <si>
    <t>6594
_____
841</t>
  </si>
  <si>
    <t>178
_____
74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</si>
  <si>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</si>
  <si>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</si>
  <si>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</si>
  <si>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</si>
  <si>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</si>
  <si>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</si>
  <si>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</si>
  <si>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</si>
  <si>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</si>
  <si>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</si>
  <si>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</si>
  <si>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</si>
  <si>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</si>
  <si>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</si>
  <si>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</si>
  <si>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</si>
  <si>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</si>
  <si>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</si>
  <si>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</si>
  <si>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</si>
  <si>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</si>
  <si>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</si>
  <si>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</si>
  <si>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</si>
  <si>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</si>
  <si>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</si>
  <si>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
</t>
  </si>
  <si>
    <t>1-2-5</t>
  </si>
  <si>
    <t>Затраты труда рабочих (ср 2,5)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</si>
  <si>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</si>
  <si>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</si>
  <si>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</si>
  <si>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</si>
  <si>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</si>
  <si>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</si>
  <si>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</si>
  <si>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</si>
  <si>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</si>
  <si>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</si>
  <si>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</si>
  <si>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</si>
  <si>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</si>
  <si>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</si>
  <si>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</si>
  <si>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</si>
  <si>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</si>
  <si>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</si>
  <si>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</si>
  <si>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</si>
  <si>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</si>
  <si>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1-4-1</t>
  </si>
  <si>
    <t>Затраты труда рабочих (ср 4,1)</t>
  </si>
  <si>
    <t xml:space="preserve">12,34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</si>
  <si>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</si>
  <si>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</si>
  <si>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</si>
  <si>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</si>
  <si>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</si>
  <si>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</si>
  <si>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</si>
  <si>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</si>
  <si>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</si>
  <si>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</si>
  <si>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</si>
  <si>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</si>
  <si>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</si>
  <si>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тока)...</t>
  </si>
  <si>
    <t xml:space="preserve">7,84
</t>
  </si>
  <si>
    <t xml:space="preserve">45
</t>
  </si>
  <si>
    <t>...</t>
  </si>
  <si>
    <t xml:space="preserve">   - Установки для сварки: ручной дуговой (постоянного тока)</t>
  </si>
  <si>
    <t>МТРиЭ ЧО, Пост. № 19/1</t>
  </si>
  <si>
    <t>Аппарат для газовой сварки и резки...</t>
  </si>
  <si>
    <t xml:space="preserve">1,29
</t>
  </si>
  <si>
    <t xml:space="preserve">3
</t>
  </si>
  <si>
    <t xml:space="preserve">   - Аппарат для газовой сварки и резки</t>
  </si>
  <si>
    <t>Растворосмесители передвижные: 65 л</t>
  </si>
  <si>
    <t xml:space="preserve">14,49
</t>
  </si>
  <si>
    <t>Насосы мощностью: 4 кВт</t>
  </si>
  <si>
    <t xml:space="preserve">7,02
</t>
  </si>
  <si>
    <t xml:space="preserve">66,92
</t>
  </si>
  <si>
    <t>ЧелСЦена,май 2015 г., ч.2</t>
  </si>
  <si>
    <t>Автомобили бортовые, грузоподъемность: до 5 т...</t>
  </si>
  <si>
    <t xml:space="preserve">103,2
</t>
  </si>
  <si>
    <t xml:space="preserve">587
</t>
  </si>
  <si>
    <t xml:space="preserve">   - Автомобили бортовые, грузоподъемность: до 5 т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</si>
  <si>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</si>
  <si>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</si>
  <si>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</si>
  <si>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</si>
  <si>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</si>
  <si>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>101-0324</t>
  </si>
  <si>
    <t>Кислород технический: газообразный...</t>
  </si>
  <si>
    <t xml:space="preserve">м3
</t>
  </si>
  <si>
    <t xml:space="preserve">6,2
</t>
  </si>
  <si>
    <t xml:space="preserve">49,05
</t>
  </si>
  <si>
    <t xml:space="preserve">   - Кислород технический: газообразный</t>
  </si>
  <si>
    <t>26.03.080</t>
  </si>
  <si>
    <t>101-0488</t>
  </si>
  <si>
    <t>Купорос медный марки: А</t>
  </si>
  <si>
    <t xml:space="preserve">10700
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</si>
  <si>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</si>
  <si>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</si>
  <si>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</si>
  <si>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</si>
  <si>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>101-1480</t>
  </si>
  <si>
    <t>Шурупы с полукруглой головкой: 3,5х35 мм</t>
  </si>
  <si>
    <t xml:space="preserve">11540
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</si>
  <si>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</si>
  <si>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</si>
  <si>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</si>
  <si>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</si>
  <si>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</si>
  <si>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101-1596</t>
  </si>
  <si>
    <t>Шкурка шлифовальная двухслойная с зернистостью 40-25</t>
  </si>
  <si>
    <t xml:space="preserve">38,7
</t>
  </si>
  <si>
    <t>101-1602</t>
  </si>
  <si>
    <t>Ацетилен газообразный технический...</t>
  </si>
  <si>
    <t xml:space="preserve">101
</t>
  </si>
  <si>
    <t xml:space="preserve">436,62
</t>
  </si>
  <si>
    <t xml:space="preserve">   - Ацетилен газообразный технический</t>
  </si>
  <si>
    <t>МТРиЭ ЧО, Пост.от 14.05.2015 г. №19/1, п.381</t>
  </si>
  <si>
    <t>101-1669</t>
  </si>
  <si>
    <t>Очес льняной...</t>
  </si>
  <si>
    <t xml:space="preserve">кг
</t>
  </si>
  <si>
    <t xml:space="preserve">42,4
</t>
  </si>
  <si>
    <t xml:space="preserve">233,71
</t>
  </si>
  <si>
    <t xml:space="preserve">   - Очес льняной</t>
  </si>
  <si>
    <t>10.01.394</t>
  </si>
  <si>
    <t>101-1712</t>
  </si>
  <si>
    <t>Шпатлевка клеевая</t>
  </si>
  <si>
    <t xml:space="preserve">4950
</t>
  </si>
  <si>
    <t>101-1757</t>
  </si>
  <si>
    <t>Ветошь</t>
  </si>
  <si>
    <t>101-1805</t>
  </si>
  <si>
    <t>Гвозди строительные</t>
  </si>
  <si>
    <t xml:space="preserve">9190
</t>
  </si>
  <si>
    <t>101-1815</t>
  </si>
  <si>
    <t>Краски сухие для внутренних работ</t>
  </si>
  <si>
    <t xml:space="preserve">7970
</t>
  </si>
  <si>
    <t>101-1875</t>
  </si>
  <si>
    <t>Сталь листовая оцинкованная толщиной листа: 0,7 мм</t>
  </si>
  <si>
    <t xml:space="preserve">11780
</t>
  </si>
  <si>
    <t>101-1944</t>
  </si>
  <si>
    <t>Грунтовка: для внутренних работ ВАК-01-У</t>
  </si>
  <si>
    <t xml:space="preserve">10950
</t>
  </si>
  <si>
    <t>101-1974</t>
  </si>
  <si>
    <t>Пигмент тертый</t>
  </si>
  <si>
    <t xml:space="preserve">56,4
</t>
  </si>
  <si>
    <t>101-2004</t>
  </si>
  <si>
    <t>Пружины</t>
  </si>
  <si>
    <t xml:space="preserve">компл.
</t>
  </si>
  <si>
    <t xml:space="preserve">18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</si>
  <si>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</si>
  <si>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</si>
  <si>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</si>
  <si>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</si>
  <si>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</si>
  <si>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</si>
  <si>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203-0259</t>
  </si>
  <si>
    <t>Штапик (раскладка) размером: 10х16 мм</t>
  </si>
  <si>
    <t xml:space="preserve">2
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</si>
  <si>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</si>
  <si>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</si>
  <si>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</si>
  <si>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</si>
  <si>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</si>
  <si>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</si>
  <si>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</si>
  <si>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</si>
  <si>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91,56
</t>
  </si>
  <si>
    <t>К=1,1 МТРиЭ ЧО, Пост.от 14.05.2015 г. №19/1</t>
  </si>
  <si>
    <t>302-1237</t>
  </si>
  <si>
    <t>Сгоны стальные с муфтой и контргайкой, диаметром: 20 мм</t>
  </si>
  <si>
    <t xml:space="preserve">18,6
</t>
  </si>
  <si>
    <t xml:space="preserve">41,71
</t>
  </si>
  <si>
    <t>20.06.962.2+20.06.160.2+20.06.163.2</t>
  </si>
  <si>
    <t>402-0083</t>
  </si>
  <si>
    <t>Раствор готовый отделочный тяжелый: цементно-известковый 1:1:6</t>
  </si>
  <si>
    <t xml:space="preserve">642
</t>
  </si>
  <si>
    <t>405-0253</t>
  </si>
  <si>
    <t>Известь строительная: негашеная комовая, сорт I</t>
  </si>
  <si>
    <t xml:space="preserve">722,97
</t>
  </si>
  <si>
    <t>409-0639</t>
  </si>
  <si>
    <t>Пемза шлаковая (щебень пористый из металлургического шлака), марка 600, фракция 5-10 мм</t>
  </si>
  <si>
    <t>411-0001</t>
  </si>
  <si>
    <t>Вода</t>
  </si>
  <si>
    <t xml:space="preserve">3,11
</t>
  </si>
  <si>
    <t xml:space="preserve">22,77
</t>
  </si>
  <si>
    <t>ТСЦ-101-1375</t>
  </si>
  <si>
    <t>Шпатлевка В-МЧ-0071, МЧ-0054</t>
  </si>
  <si>
    <t xml:space="preserve">17840
</t>
  </si>
  <si>
    <t>13.01.170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</si>
  <si>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</si>
  <si>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</si>
  <si>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</si>
  <si>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</si>
  <si>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>К=1,1 МТРиЭ ЧО, Пост.от 05.11.2015 г. №52/1</t>
  </si>
  <si>
    <t xml:space="preserve">          Неучтенные ресурсы</t>
  </si>
  <si>
    <t>103-9140</t>
  </si>
  <si>
    <t>Арматура муфтовая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</si>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</sst>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4"/>
  <sheetViews>
    <sheetView showGridLines="0" tabSelected="1" topLeftCell="A70" workbookViewId="0">
      <selection activeCell="A75" sqref="A75:IV8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192.03</v>
      </c>
      <c r="X14" s="27">
        <v>192.03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1.28</v>
      </c>
      <c r="X15" s="27">
        <v>1.28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6889/1000</f>
        <v>6.8890000000000002</v>
      </c>
      <c r="I27" s="85"/>
      <c r="J27" s="35" t="s">
        <v>6</v>
      </c>
      <c r="K27" s="86">
        <f>17561/1000</f>
        <v>17.561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0.19331000000000001</v>
      </c>
      <c r="I30" s="85"/>
      <c r="J30" s="35" t="s">
        <v>8</v>
      </c>
      <c r="K30" s="86">
        <f>(X14+X15)/1000</f>
        <v>0.19331000000000001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2184</v>
      </c>
      <c r="Z30" s="71">
        <v>1794</v>
      </c>
      <c r="AA30" s="71">
        <v>1138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2184/1000</f>
        <v>2.1840000000000002</v>
      </c>
      <c r="I31" s="85"/>
      <c r="J31" s="35" t="s">
        <v>6</v>
      </c>
      <c r="K31" s="86">
        <f>6668/1000</f>
        <v>6.6680000000000001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6668</v>
      </c>
      <c r="Z31" s="72">
        <v>6086</v>
      </c>
      <c r="AA31" s="72">
        <v>3862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квартал 2015г."</f>
        <v>Составлена в базисных ценах на 01.2000 г. и текущих ценах на 4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57</v>
      </c>
      <c r="C42" s="134" t="s">
        <v>75</v>
      </c>
      <c r="D42" s="135" t="s">
        <v>76</v>
      </c>
      <c r="E42" s="136">
        <v>3495.29</v>
      </c>
      <c r="F42" s="137" t="s">
        <v>77</v>
      </c>
      <c r="G42" s="136">
        <v>1.64</v>
      </c>
      <c r="H42" s="136" t="s">
        <v>78</v>
      </c>
      <c r="I42" s="136" t="s">
        <v>79</v>
      </c>
      <c r="J42" s="136">
        <v>1</v>
      </c>
      <c r="K42" s="136">
        <v>7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3</v>
      </c>
    </row>
    <row r="43" spans="1:22" ht="91.2" x14ac:dyDescent="0.25">
      <c r="A43" s="138">
        <v>2</v>
      </c>
      <c r="B43" s="139">
        <v>58</v>
      </c>
      <c r="C43" s="140" t="s">
        <v>82</v>
      </c>
      <c r="D43" s="141" t="s">
        <v>83</v>
      </c>
      <c r="E43" s="142">
        <v>352.1</v>
      </c>
      <c r="F43" s="143" t="s">
        <v>84</v>
      </c>
      <c r="G43" s="142">
        <v>3.33</v>
      </c>
      <c r="H43" s="142" t="s">
        <v>85</v>
      </c>
      <c r="I43" s="142" t="s">
        <v>86</v>
      </c>
      <c r="J43" s="142">
        <v>3</v>
      </c>
      <c r="K43" s="142" t="s">
        <v>87</v>
      </c>
      <c r="L43" s="143" t="s">
        <v>88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>
        <v>16</v>
      </c>
    </row>
    <row r="44" spans="1:22" ht="19.350000000000001" customHeight="1" x14ac:dyDescent="0.25">
      <c r="A44" s="128" t="s">
        <v>89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90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80</v>
      </c>
      <c r="C46" s="134" t="s">
        <v>91</v>
      </c>
      <c r="D46" s="135" t="s">
        <v>92</v>
      </c>
      <c r="E46" s="136">
        <v>2435.67</v>
      </c>
      <c r="F46" s="137" t="s">
        <v>93</v>
      </c>
      <c r="G46" s="136" t="s">
        <v>94</v>
      </c>
      <c r="H46" s="136" t="s">
        <v>95</v>
      </c>
      <c r="I46" s="136" t="s">
        <v>96</v>
      </c>
      <c r="J46" s="136"/>
      <c r="K46" s="136" t="s">
        <v>97</v>
      </c>
      <c r="L46" s="137" t="s">
        <v>98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2</v>
      </c>
    </row>
    <row r="47" spans="1:22" ht="91.2" x14ac:dyDescent="0.25">
      <c r="A47" s="132">
        <v>4</v>
      </c>
      <c r="B47" s="133">
        <v>81</v>
      </c>
      <c r="C47" s="134" t="s">
        <v>99</v>
      </c>
      <c r="D47" s="135" t="s">
        <v>100</v>
      </c>
      <c r="E47" s="136">
        <v>87.49</v>
      </c>
      <c r="F47" s="137" t="s">
        <v>101</v>
      </c>
      <c r="G47" s="136">
        <v>5.04</v>
      </c>
      <c r="H47" s="136" t="s">
        <v>102</v>
      </c>
      <c r="I47" s="136" t="s">
        <v>103</v>
      </c>
      <c r="J47" s="136">
        <v>10</v>
      </c>
      <c r="K47" s="136" t="s">
        <v>104</v>
      </c>
      <c r="L47" s="137" t="s">
        <v>105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53</v>
      </c>
    </row>
    <row r="48" spans="1:22" ht="68.400000000000006" x14ac:dyDescent="0.25">
      <c r="A48" s="132">
        <v>5</v>
      </c>
      <c r="B48" s="133">
        <v>82</v>
      </c>
      <c r="C48" s="134" t="s">
        <v>106</v>
      </c>
      <c r="D48" s="135" t="s">
        <v>107</v>
      </c>
      <c r="E48" s="136">
        <v>1010.59</v>
      </c>
      <c r="F48" s="137" t="s">
        <v>108</v>
      </c>
      <c r="G48" s="136">
        <v>5.16</v>
      </c>
      <c r="H48" s="136" t="s">
        <v>109</v>
      </c>
      <c r="I48" s="136" t="s">
        <v>110</v>
      </c>
      <c r="J48" s="136"/>
      <c r="K48" s="136" t="s">
        <v>111</v>
      </c>
      <c r="L48" s="137" t="s">
        <v>112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57" x14ac:dyDescent="0.25">
      <c r="A49" s="138">
        <v>6</v>
      </c>
      <c r="B49" s="139">
        <v>83</v>
      </c>
      <c r="C49" s="140" t="s">
        <v>113</v>
      </c>
      <c r="D49" s="141" t="s">
        <v>114</v>
      </c>
      <c r="E49" s="142">
        <v>24.9</v>
      </c>
      <c r="F49" s="143" t="s">
        <v>115</v>
      </c>
      <c r="G49" s="142"/>
      <c r="H49" s="142">
        <v>50</v>
      </c>
      <c r="I49" s="142" t="s">
        <v>116</v>
      </c>
      <c r="J49" s="142"/>
      <c r="K49" s="142">
        <v>257</v>
      </c>
      <c r="L49" s="143" t="s">
        <v>117</v>
      </c>
      <c r="M49" s="143"/>
      <c r="N49" s="143" t="s">
        <v>118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120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7</v>
      </c>
      <c r="B52" s="133">
        <v>84</v>
      </c>
      <c r="C52" s="134" t="s">
        <v>121</v>
      </c>
      <c r="D52" s="135" t="s">
        <v>122</v>
      </c>
      <c r="E52" s="136">
        <v>7703.27</v>
      </c>
      <c r="F52" s="137" t="s">
        <v>123</v>
      </c>
      <c r="G52" s="136" t="s">
        <v>124</v>
      </c>
      <c r="H52" s="136" t="s">
        <v>125</v>
      </c>
      <c r="I52" s="136" t="s">
        <v>126</v>
      </c>
      <c r="J52" s="136">
        <v>1</v>
      </c>
      <c r="K52" s="136" t="s">
        <v>127</v>
      </c>
      <c r="L52" s="137" t="s">
        <v>128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>
        <v>4</v>
      </c>
    </row>
    <row r="53" spans="1:22" ht="68.400000000000006" x14ac:dyDescent="0.25">
      <c r="A53" s="132">
        <v>8</v>
      </c>
      <c r="B53" s="133">
        <v>85</v>
      </c>
      <c r="C53" s="134" t="s">
        <v>129</v>
      </c>
      <c r="D53" s="135" t="s">
        <v>130</v>
      </c>
      <c r="E53" s="136">
        <v>78.430000000000007</v>
      </c>
      <c r="F53" s="137">
        <v>69.02</v>
      </c>
      <c r="G53" s="136" t="s">
        <v>131</v>
      </c>
      <c r="H53" s="136" t="s">
        <v>132</v>
      </c>
      <c r="I53" s="136">
        <v>2</v>
      </c>
      <c r="J53" s="136"/>
      <c r="K53" s="136" t="s">
        <v>133</v>
      </c>
      <c r="L53" s="137">
        <v>21</v>
      </c>
      <c r="M53" s="137"/>
      <c r="N53" s="137" t="s">
        <v>81</v>
      </c>
      <c r="O53" s="137"/>
      <c r="P53" s="137"/>
      <c r="Q53" s="137"/>
      <c r="R53" s="137"/>
      <c r="S53" s="137"/>
      <c r="T53" s="137"/>
      <c r="U53" s="137"/>
      <c r="V53" s="137" t="s">
        <v>134</v>
      </c>
    </row>
    <row r="54" spans="1:22" ht="18.45" customHeight="1" x14ac:dyDescent="0.25">
      <c r="A54" s="130" t="s">
        <v>135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</row>
    <row r="55" spans="1:22" ht="57" x14ac:dyDescent="0.25">
      <c r="A55" s="132">
        <v>9</v>
      </c>
      <c r="B55" s="133">
        <v>86</v>
      </c>
      <c r="C55" s="134" t="s">
        <v>136</v>
      </c>
      <c r="D55" s="135" t="s">
        <v>137</v>
      </c>
      <c r="E55" s="136">
        <v>511.67</v>
      </c>
      <c r="F55" s="137" t="s">
        <v>138</v>
      </c>
      <c r="G55" s="136">
        <v>1.03</v>
      </c>
      <c r="H55" s="136" t="s">
        <v>139</v>
      </c>
      <c r="I55" s="136" t="s">
        <v>140</v>
      </c>
      <c r="J55" s="136"/>
      <c r="K55" s="136"/>
      <c r="L55" s="137"/>
      <c r="M55" s="137"/>
      <c r="N55" s="137" t="s">
        <v>81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141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2">
        <v>10</v>
      </c>
      <c r="B57" s="133">
        <v>87</v>
      </c>
      <c r="C57" s="134" t="s">
        <v>142</v>
      </c>
      <c r="D57" s="135" t="s">
        <v>143</v>
      </c>
      <c r="E57" s="136">
        <v>6345.09</v>
      </c>
      <c r="F57" s="137" t="s">
        <v>144</v>
      </c>
      <c r="G57" s="136" t="s">
        <v>145</v>
      </c>
      <c r="H57" s="136" t="s">
        <v>146</v>
      </c>
      <c r="I57" s="136" t="s">
        <v>147</v>
      </c>
      <c r="J57" s="136">
        <v>1</v>
      </c>
      <c r="K57" s="136" t="s">
        <v>148</v>
      </c>
      <c r="L57" s="137">
        <v>498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 t="s">
        <v>149</v>
      </c>
    </row>
    <row r="58" spans="1:22" ht="18.45" customHeight="1" x14ac:dyDescent="0.25">
      <c r="A58" s="130" t="s">
        <v>150</v>
      </c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</row>
    <row r="59" spans="1:22" ht="57" x14ac:dyDescent="0.25">
      <c r="A59" s="132">
        <v>11</v>
      </c>
      <c r="B59" s="133">
        <v>88</v>
      </c>
      <c r="C59" s="134" t="s">
        <v>151</v>
      </c>
      <c r="D59" s="135" t="s">
        <v>152</v>
      </c>
      <c r="E59" s="136">
        <v>2509.37</v>
      </c>
      <c r="F59" s="137" t="s">
        <v>153</v>
      </c>
      <c r="G59" s="136"/>
      <c r="H59" s="136" t="s">
        <v>154</v>
      </c>
      <c r="I59" s="136" t="s">
        <v>155</v>
      </c>
      <c r="J59" s="136"/>
      <c r="K59" s="136" t="s">
        <v>156</v>
      </c>
      <c r="L59" s="137">
        <v>74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/>
    </row>
    <row r="60" spans="1:22" ht="18.45" customHeight="1" x14ac:dyDescent="0.25">
      <c r="A60" s="130" t="s">
        <v>157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102.6" x14ac:dyDescent="0.25">
      <c r="A61" s="132">
        <v>12</v>
      </c>
      <c r="B61" s="133">
        <v>89</v>
      </c>
      <c r="C61" s="134" t="s">
        <v>158</v>
      </c>
      <c r="D61" s="135" t="s">
        <v>159</v>
      </c>
      <c r="E61" s="136">
        <v>1058.53</v>
      </c>
      <c r="F61" s="137" t="s">
        <v>160</v>
      </c>
      <c r="G61" s="136" t="s">
        <v>161</v>
      </c>
      <c r="H61" s="136" t="s">
        <v>162</v>
      </c>
      <c r="I61" s="136" t="s">
        <v>163</v>
      </c>
      <c r="J61" s="136" t="s">
        <v>164</v>
      </c>
      <c r="K61" s="136" t="s">
        <v>165</v>
      </c>
      <c r="L61" s="137" t="s">
        <v>166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 t="s">
        <v>167</v>
      </c>
    </row>
    <row r="62" spans="1:22" ht="34.200000000000003" x14ac:dyDescent="0.25">
      <c r="A62" s="132">
        <v>13</v>
      </c>
      <c r="B62" s="133">
        <v>90</v>
      </c>
      <c r="C62" s="134" t="s">
        <v>168</v>
      </c>
      <c r="D62" s="135" t="s">
        <v>169</v>
      </c>
      <c r="E62" s="136">
        <v>17840</v>
      </c>
      <c r="F62" s="137" t="s">
        <v>170</v>
      </c>
      <c r="G62" s="136"/>
      <c r="H62" s="136">
        <v>446</v>
      </c>
      <c r="I62" s="136" t="s">
        <v>171</v>
      </c>
      <c r="J62" s="136"/>
      <c r="K62" s="136"/>
      <c r="L62" s="137"/>
      <c r="M62" s="137"/>
      <c r="N62" s="137" t="s">
        <v>118</v>
      </c>
      <c r="O62" s="137"/>
      <c r="P62" s="137"/>
      <c r="Q62" s="137"/>
      <c r="R62" s="137"/>
      <c r="S62" s="137"/>
      <c r="T62" s="137"/>
      <c r="U62" s="137"/>
      <c r="V62" s="137"/>
    </row>
    <row r="63" spans="1:22" ht="79.8" x14ac:dyDescent="0.25">
      <c r="A63" s="138">
        <v>14</v>
      </c>
      <c r="B63" s="139">
        <v>91</v>
      </c>
      <c r="C63" s="140" t="s">
        <v>172</v>
      </c>
      <c r="D63" s="141" t="s">
        <v>173</v>
      </c>
      <c r="E63" s="142">
        <v>180.85</v>
      </c>
      <c r="F63" s="143" t="s">
        <v>174</v>
      </c>
      <c r="G63" s="142" t="s">
        <v>175</v>
      </c>
      <c r="H63" s="142" t="s">
        <v>176</v>
      </c>
      <c r="I63" s="142" t="s">
        <v>177</v>
      </c>
      <c r="J63" s="142" t="s">
        <v>178</v>
      </c>
      <c r="K63" s="142" t="s">
        <v>179</v>
      </c>
      <c r="L63" s="143" t="s">
        <v>180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 t="s">
        <v>181</v>
      </c>
    </row>
    <row r="64" spans="1:22" ht="19.350000000000001" customHeight="1" x14ac:dyDescent="0.25">
      <c r="A64" s="128" t="s">
        <v>182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120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68.400000000000006" x14ac:dyDescent="0.25">
      <c r="A66" s="138">
        <v>15</v>
      </c>
      <c r="B66" s="139">
        <v>92</v>
      </c>
      <c r="C66" s="140" t="s">
        <v>129</v>
      </c>
      <c r="D66" s="141" t="s">
        <v>183</v>
      </c>
      <c r="E66" s="142">
        <v>78.430000000000007</v>
      </c>
      <c r="F66" s="143">
        <v>69.02</v>
      </c>
      <c r="G66" s="142" t="s">
        <v>131</v>
      </c>
      <c r="H66" s="142" t="s">
        <v>184</v>
      </c>
      <c r="I66" s="142">
        <v>7</v>
      </c>
      <c r="J66" s="142" t="s">
        <v>185</v>
      </c>
      <c r="K66" s="142" t="s">
        <v>186</v>
      </c>
      <c r="L66" s="143">
        <v>83</v>
      </c>
      <c r="M66" s="143"/>
      <c r="N66" s="143" t="s">
        <v>81</v>
      </c>
      <c r="O66" s="143"/>
      <c r="P66" s="143"/>
      <c r="Q66" s="143"/>
      <c r="R66" s="143"/>
      <c r="S66" s="143"/>
      <c r="T66" s="143"/>
      <c r="U66" s="143"/>
      <c r="V66" s="143" t="s">
        <v>187</v>
      </c>
    </row>
    <row r="67" spans="1:22" ht="34.200000000000003" x14ac:dyDescent="0.25">
      <c r="A67" s="144" t="s">
        <v>188</v>
      </c>
      <c r="B67" s="145"/>
      <c r="C67" s="145"/>
      <c r="D67" s="145"/>
      <c r="E67" s="145"/>
      <c r="F67" s="145"/>
      <c r="G67" s="145"/>
      <c r="H67" s="146">
        <v>3957</v>
      </c>
      <c r="I67" s="146" t="s">
        <v>189</v>
      </c>
      <c r="J67" s="146" t="s">
        <v>190</v>
      </c>
      <c r="K67" s="146">
        <v>7613</v>
      </c>
      <c r="L67" s="146" t="s">
        <v>191</v>
      </c>
      <c r="M67" s="146"/>
      <c r="N67" s="146"/>
      <c r="O67" s="146"/>
      <c r="P67" s="146"/>
      <c r="Q67" s="146"/>
      <c r="R67" s="146"/>
      <c r="S67" s="146"/>
      <c r="T67" s="146"/>
      <c r="U67" s="146"/>
      <c r="V67" s="146" t="s">
        <v>192</v>
      </c>
    </row>
    <row r="68" spans="1:22" x14ac:dyDescent="0.25">
      <c r="A68" s="144" t="s">
        <v>193</v>
      </c>
      <c r="B68" s="145"/>
      <c r="C68" s="145"/>
      <c r="D68" s="145"/>
      <c r="E68" s="145"/>
      <c r="F68" s="145"/>
      <c r="G68" s="145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194</v>
      </c>
      <c r="B69" s="145"/>
      <c r="C69" s="145"/>
      <c r="D69" s="145"/>
      <c r="E69" s="145"/>
      <c r="F69" s="145"/>
      <c r="G69" s="145"/>
      <c r="H69" s="146">
        <v>2184</v>
      </c>
      <c r="I69" s="146"/>
      <c r="J69" s="146"/>
      <c r="K69" s="146">
        <v>6668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195</v>
      </c>
      <c r="B70" s="145"/>
      <c r="C70" s="145"/>
      <c r="D70" s="145"/>
      <c r="E70" s="145"/>
      <c r="F70" s="145"/>
      <c r="G70" s="145"/>
      <c r="H70" s="146">
        <v>1744</v>
      </c>
      <c r="I70" s="146"/>
      <c r="J70" s="146"/>
      <c r="K70" s="146">
        <v>841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196</v>
      </c>
      <c r="B71" s="145"/>
      <c r="C71" s="145"/>
      <c r="D71" s="145"/>
      <c r="E71" s="145"/>
      <c r="F71" s="145"/>
      <c r="G71" s="145"/>
      <c r="H71" s="146">
        <v>46</v>
      </c>
      <c r="I71" s="146"/>
      <c r="J71" s="146"/>
      <c r="K71" s="146">
        <v>178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197</v>
      </c>
      <c r="B72" s="148"/>
      <c r="C72" s="148"/>
      <c r="D72" s="148"/>
      <c r="E72" s="148"/>
      <c r="F72" s="148"/>
      <c r="G72" s="148"/>
      <c r="H72" s="149">
        <v>1794</v>
      </c>
      <c r="I72" s="149"/>
      <c r="J72" s="149"/>
      <c r="K72" s="149">
        <v>6086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147" t="s">
        <v>198</v>
      </c>
      <c r="B73" s="148"/>
      <c r="C73" s="148"/>
      <c r="D73" s="148"/>
      <c r="E73" s="148"/>
      <c r="F73" s="148"/>
      <c r="G73" s="148"/>
      <c r="H73" s="149">
        <v>1138</v>
      </c>
      <c r="I73" s="149"/>
      <c r="J73" s="149"/>
      <c r="K73" s="149">
        <v>3862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147" t="s">
        <v>199</v>
      </c>
      <c r="B74" s="148"/>
      <c r="C74" s="148"/>
      <c r="D74" s="148"/>
      <c r="E74" s="148"/>
      <c r="F74" s="148"/>
      <c r="G74" s="148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</row>
    <row r="75" spans="1:22" hidden="1" x14ac:dyDescent="0.25">
      <c r="A75" s="144" t="s">
        <v>200</v>
      </c>
      <c r="B75" s="145"/>
      <c r="C75" s="145"/>
      <c r="D75" s="145"/>
      <c r="E75" s="145"/>
      <c r="F75" s="145"/>
      <c r="G75" s="145"/>
      <c r="H75" s="146">
        <v>4986</v>
      </c>
      <c r="I75" s="146"/>
      <c r="J75" s="146"/>
      <c r="K75" s="146">
        <v>118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idden="1" x14ac:dyDescent="0.25">
      <c r="A76" s="144" t="s">
        <v>201</v>
      </c>
      <c r="B76" s="145"/>
      <c r="C76" s="145"/>
      <c r="D76" s="145"/>
      <c r="E76" s="145"/>
      <c r="F76" s="145"/>
      <c r="G76" s="145"/>
      <c r="H76" s="146">
        <v>972</v>
      </c>
      <c r="I76" s="146"/>
      <c r="J76" s="146"/>
      <c r="K76" s="146">
        <v>9553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hidden="1" customHeight="1" x14ac:dyDescent="0.25">
      <c r="A77" s="144" t="s">
        <v>202</v>
      </c>
      <c r="B77" s="145"/>
      <c r="C77" s="145"/>
      <c r="D77" s="145"/>
      <c r="E77" s="145"/>
      <c r="F77" s="145"/>
      <c r="G77" s="145"/>
      <c r="H77" s="146">
        <v>240</v>
      </c>
      <c r="I77" s="146"/>
      <c r="J77" s="146"/>
      <c r="K77" s="146">
        <v>1798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t="30" hidden="1" customHeight="1" x14ac:dyDescent="0.25">
      <c r="A78" s="144" t="s">
        <v>203</v>
      </c>
      <c r="B78" s="145"/>
      <c r="C78" s="145"/>
      <c r="D78" s="145"/>
      <c r="E78" s="145"/>
      <c r="F78" s="145"/>
      <c r="G78" s="145"/>
      <c r="H78" s="146">
        <v>411</v>
      </c>
      <c r="I78" s="146"/>
      <c r="J78" s="146"/>
      <c r="K78" s="146">
        <v>4472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hidden="1" x14ac:dyDescent="0.25">
      <c r="A79" s="144" t="s">
        <v>204</v>
      </c>
      <c r="B79" s="145"/>
      <c r="C79" s="145"/>
      <c r="D79" s="145"/>
      <c r="E79" s="145"/>
      <c r="F79" s="145"/>
      <c r="G79" s="145"/>
      <c r="H79" s="146">
        <v>69</v>
      </c>
      <c r="I79" s="146"/>
      <c r="J79" s="146"/>
      <c r="K79" s="146">
        <v>303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hidden="1" customHeight="1" x14ac:dyDescent="0.25">
      <c r="A80" s="144" t="s">
        <v>205</v>
      </c>
      <c r="B80" s="145"/>
      <c r="C80" s="145"/>
      <c r="D80" s="145"/>
      <c r="E80" s="145"/>
      <c r="F80" s="145"/>
      <c r="G80" s="145"/>
      <c r="H80" s="146">
        <v>177</v>
      </c>
      <c r="I80" s="146"/>
      <c r="J80" s="146"/>
      <c r="K80" s="146">
        <v>1136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idden="1" x14ac:dyDescent="0.25">
      <c r="A81" s="144" t="s">
        <v>206</v>
      </c>
      <c r="B81" s="145"/>
      <c r="C81" s="145"/>
      <c r="D81" s="145"/>
      <c r="E81" s="145"/>
      <c r="F81" s="145"/>
      <c r="G81" s="145"/>
      <c r="H81" s="146">
        <v>34</v>
      </c>
      <c r="I81" s="146"/>
      <c r="J81" s="146"/>
      <c r="K81" s="146">
        <v>181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x14ac:dyDescent="0.25">
      <c r="A82" s="144" t="s">
        <v>207</v>
      </c>
      <c r="B82" s="145"/>
      <c r="C82" s="145"/>
      <c r="D82" s="145"/>
      <c r="E82" s="145"/>
      <c r="F82" s="145"/>
      <c r="G82" s="145"/>
      <c r="H82" s="146">
        <v>6889</v>
      </c>
      <c r="I82" s="146"/>
      <c r="J82" s="146"/>
      <c r="K82" s="146">
        <v>17561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7" t="s">
        <v>208</v>
      </c>
      <c r="B83" s="148"/>
      <c r="C83" s="148"/>
      <c r="D83" s="148"/>
      <c r="E83" s="148"/>
      <c r="F83" s="148"/>
      <c r="G83" s="148"/>
      <c r="H83" s="149">
        <v>6889</v>
      </c>
      <c r="I83" s="149"/>
      <c r="J83" s="149"/>
      <c r="K83" s="149">
        <v>17561</v>
      </c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</row>
    <row r="84" spans="1:22" x14ac:dyDescent="0.25">
      <c r="A84" s="50"/>
      <c r="B84" s="39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50"/>
      <c r="B85" s="39"/>
      <c r="C85" s="73" t="s">
        <v>64</v>
      </c>
      <c r="D85" s="48"/>
      <c r="E85" s="48"/>
      <c r="F85" s="48"/>
      <c r="G85" s="48"/>
      <c r="H85" s="74">
        <f>IF(ISBLANK(Y30),"",ROUND(Z30/Y30,2)*100)</f>
        <v>82</v>
      </c>
      <c r="I85" s="48"/>
      <c r="J85" s="48"/>
      <c r="K85" s="74">
        <f>IF(ISBLANK(Y31),"",ROUND(Z31/Y31,2)*100)</f>
        <v>91</v>
      </c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25">
      <c r="A86" s="50"/>
      <c r="B86" s="39"/>
      <c r="C86" s="73" t="s">
        <v>65</v>
      </c>
      <c r="D86" s="48"/>
      <c r="E86" s="48"/>
      <c r="F86" s="48"/>
      <c r="G86" s="48"/>
      <c r="H86" s="45">
        <f>IF(ISBLANK(Y30),"",ROUND(AA30/Y30,2)*100)</f>
        <v>52</v>
      </c>
      <c r="I86" s="48"/>
      <c r="J86" s="48"/>
      <c r="K86" s="45">
        <f>IF(ISBLANK(Y31),"",ROUND(AA31/Y31,2)*100)</f>
        <v>57.999999999999993</v>
      </c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25">
      <c r="A87" s="28"/>
      <c r="B87" s="28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3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</row>
    <row r="90" spans="1:22" x14ac:dyDescent="0.25">
      <c r="B90" s="75" t="s">
        <v>72</v>
      </c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46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</sheetData>
  <mergeCells count="61">
    <mergeCell ref="A79:G79"/>
    <mergeCell ref="A80:G80"/>
    <mergeCell ref="A81:G81"/>
    <mergeCell ref="A82:G82"/>
    <mergeCell ref="A83:G83"/>
    <mergeCell ref="A73:G73"/>
    <mergeCell ref="A74:G74"/>
    <mergeCell ref="A75:G75"/>
    <mergeCell ref="A76:G76"/>
    <mergeCell ref="A77:G77"/>
    <mergeCell ref="A78:G78"/>
    <mergeCell ref="A67:G67"/>
    <mergeCell ref="A68:G68"/>
    <mergeCell ref="A69:G69"/>
    <mergeCell ref="A70:G70"/>
    <mergeCell ref="A71:G71"/>
    <mergeCell ref="A72:G72"/>
    <mergeCell ref="A54:V54"/>
    <mergeCell ref="A56:V56"/>
    <mergeCell ref="A58:V58"/>
    <mergeCell ref="A60:V60"/>
    <mergeCell ref="A64:V64"/>
    <mergeCell ref="A65:V65"/>
    <mergeCell ref="A40:V40"/>
    <mergeCell ref="A41:V41"/>
    <mergeCell ref="A44:V44"/>
    <mergeCell ref="A45:V45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6889/1000</f>
        <v>6.8890000000000002</v>
      </c>
      <c r="H11" s="85"/>
      <c r="I11" s="55" t="s">
        <v>6</v>
      </c>
      <c r="J11" s="86">
        <f>17561/1000</f>
        <v>17.561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0.19331000000000001</v>
      </c>
      <c r="H14" s="85"/>
      <c r="I14" s="55" t="s">
        <v>8</v>
      </c>
      <c r="J14" s="86">
        <f>(P14+P15)/1000</f>
        <v>0.19331000000000001</v>
      </c>
      <c r="K14" s="87"/>
      <c r="L14" s="58">
        <v>3782</v>
      </c>
      <c r="M14" s="35" t="s">
        <v>8</v>
      </c>
      <c r="N14" s="57"/>
      <c r="O14" s="26">
        <v>192.03</v>
      </c>
      <c r="P14" s="27">
        <v>192.03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2184/1000</f>
        <v>2.1840000000000002</v>
      </c>
      <c r="H15" s="117"/>
      <c r="I15" s="55" t="s">
        <v>6</v>
      </c>
      <c r="J15" s="86">
        <f>6668/1000</f>
        <v>6.6680000000000001</v>
      </c>
      <c r="K15" s="87"/>
      <c r="L15" s="59">
        <v>25960</v>
      </c>
      <c r="M15" s="35" t="s">
        <v>6</v>
      </c>
      <c r="N15" s="57"/>
      <c r="O15" s="26">
        <v>1.28</v>
      </c>
      <c r="P15" s="27">
        <v>1.28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210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211</v>
      </c>
      <c r="C26" s="134" t="s">
        <v>212</v>
      </c>
      <c r="D26" s="154" t="s">
        <v>213</v>
      </c>
      <c r="E26" s="155">
        <v>0.88</v>
      </c>
      <c r="F26" s="136" t="s">
        <v>214</v>
      </c>
      <c r="G26" s="136">
        <v>8.67</v>
      </c>
      <c r="H26" s="156"/>
      <c r="I26" s="156"/>
      <c r="J26" s="136" t="s">
        <v>215</v>
      </c>
      <c r="K26" s="136">
        <v>104.15</v>
      </c>
      <c r="L26" s="157"/>
      <c r="M26" s="156">
        <f>IF(ISNUMBER(K26/G26),IF(NOT(K26/G26=0),K26/G26, " "), " ")</f>
        <v>12.012687427912342</v>
      </c>
      <c r="N26" s="154"/>
    </row>
    <row r="27" spans="1:23" s="29" customFormat="1" ht="22.8" x14ac:dyDescent="0.25">
      <c r="A27" s="152">
        <v>2</v>
      </c>
      <c r="B27" s="153" t="s">
        <v>216</v>
      </c>
      <c r="C27" s="134" t="s">
        <v>217</v>
      </c>
      <c r="D27" s="154" t="s">
        <v>213</v>
      </c>
      <c r="E27" s="155">
        <v>0.23</v>
      </c>
      <c r="F27" s="136" t="s">
        <v>218</v>
      </c>
      <c r="G27" s="136">
        <v>2.29</v>
      </c>
      <c r="H27" s="156"/>
      <c r="I27" s="156"/>
      <c r="J27" s="136" t="s">
        <v>219</v>
      </c>
      <c r="K27" s="136"/>
      <c r="L27" s="157"/>
      <c r="M27" s="156" t="str">
        <f>IF(ISNUMBER(K27/G27),IF(NOT(K27/G27=0),K27/G27, " "), " ")</f>
        <v xml:space="preserve"> </v>
      </c>
      <c r="N27" s="154"/>
    </row>
    <row r="28" spans="1:23" s="29" customFormat="1" ht="22.8" x14ac:dyDescent="0.25">
      <c r="A28" s="152">
        <v>3</v>
      </c>
      <c r="B28" s="153" t="s">
        <v>220</v>
      </c>
      <c r="C28" s="134" t="s">
        <v>221</v>
      </c>
      <c r="D28" s="154" t="s">
        <v>213</v>
      </c>
      <c r="E28" s="155">
        <v>33.17</v>
      </c>
      <c r="F28" s="136" t="s">
        <v>222</v>
      </c>
      <c r="G28" s="136">
        <v>342.65</v>
      </c>
      <c r="H28" s="156"/>
      <c r="I28" s="156"/>
      <c r="J28" s="136" t="s">
        <v>223</v>
      </c>
      <c r="K28" s="136">
        <v>4114.74</v>
      </c>
      <c r="L28" s="157"/>
      <c r="M28" s="156">
        <f>IF(ISNUMBER(K28/G28),IF(NOT(K28/G28=0),K28/G28, " "), " ")</f>
        <v>12.008580183861083</v>
      </c>
      <c r="N28" s="154"/>
    </row>
    <row r="29" spans="1:23" s="29" customFormat="1" ht="22.8" x14ac:dyDescent="0.25">
      <c r="A29" s="152">
        <v>4</v>
      </c>
      <c r="B29" s="153" t="s">
        <v>224</v>
      </c>
      <c r="C29" s="134" t="s">
        <v>225</v>
      </c>
      <c r="D29" s="154" t="s">
        <v>213</v>
      </c>
      <c r="E29" s="155">
        <v>4.42</v>
      </c>
      <c r="F29" s="136" t="s">
        <v>226</v>
      </c>
      <c r="G29" s="136">
        <v>47.64</v>
      </c>
      <c r="H29" s="156"/>
      <c r="I29" s="156"/>
      <c r="J29" s="136" t="s">
        <v>227</v>
      </c>
      <c r="K29" s="136">
        <v>572.16999999999996</v>
      </c>
      <c r="L29" s="157"/>
      <c r="M29" s="156">
        <f>IF(ISNUMBER(K29/G29),IF(NOT(K29/G29=0),K29/G29, " "), " ")</f>
        <v>12.010285474391267</v>
      </c>
      <c r="N29" s="154"/>
    </row>
    <row r="30" spans="1:23" ht="22.8" x14ac:dyDescent="0.25">
      <c r="A30" s="152">
        <v>5</v>
      </c>
      <c r="B30" s="153" t="s">
        <v>228</v>
      </c>
      <c r="C30" s="134" t="s">
        <v>229</v>
      </c>
      <c r="D30" s="154" t="s">
        <v>213</v>
      </c>
      <c r="E30" s="155">
        <v>98.08</v>
      </c>
      <c r="F30" s="136" t="s">
        <v>230</v>
      </c>
      <c r="G30" s="136">
        <v>1083.78</v>
      </c>
      <c r="H30" s="156"/>
      <c r="I30" s="156"/>
      <c r="J30" s="136" t="s">
        <v>219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22.8" x14ac:dyDescent="0.25">
      <c r="A31" s="152">
        <v>6</v>
      </c>
      <c r="B31" s="153" t="s">
        <v>231</v>
      </c>
      <c r="C31" s="134" t="s">
        <v>232</v>
      </c>
      <c r="D31" s="154" t="s">
        <v>213</v>
      </c>
      <c r="E31" s="155">
        <v>0.54</v>
      </c>
      <c r="F31" s="136" t="s">
        <v>233</v>
      </c>
      <c r="G31" s="136">
        <v>6.05</v>
      </c>
      <c r="H31" s="156"/>
      <c r="I31" s="156"/>
      <c r="J31" s="136" t="s">
        <v>234</v>
      </c>
      <c r="K31" s="136">
        <v>72.58</v>
      </c>
      <c r="L31" s="157"/>
      <c r="M31" s="156">
        <f>IF(ISNUMBER(K31/G31),IF(NOT(K31/G31=0),K31/G31, " "), " ")</f>
        <v>11.996694214876033</v>
      </c>
      <c r="N31" s="154"/>
    </row>
    <row r="32" spans="1:23" ht="22.8" x14ac:dyDescent="0.25">
      <c r="A32" s="152">
        <v>7</v>
      </c>
      <c r="B32" s="153" t="s">
        <v>235</v>
      </c>
      <c r="C32" s="134" t="s">
        <v>236</v>
      </c>
      <c r="D32" s="154" t="s">
        <v>213</v>
      </c>
      <c r="E32" s="155">
        <v>1.62</v>
      </c>
      <c r="F32" s="136" t="s">
        <v>237</v>
      </c>
      <c r="G32" s="136">
        <v>18.579999999999998</v>
      </c>
      <c r="H32" s="156"/>
      <c r="I32" s="156"/>
      <c r="J32" s="136" t="s">
        <v>238</v>
      </c>
      <c r="K32" s="136">
        <v>222.94</v>
      </c>
      <c r="L32" s="157"/>
      <c r="M32" s="156">
        <f>IF(ISNUMBER(K32/G32),IF(NOT(K32/G32=0),K32/G32, " "), " ")</f>
        <v>11.998923573735199</v>
      </c>
      <c r="N32" s="154"/>
    </row>
    <row r="33" spans="1:14" ht="22.8" x14ac:dyDescent="0.25">
      <c r="A33" s="152">
        <v>8</v>
      </c>
      <c r="B33" s="153" t="s">
        <v>239</v>
      </c>
      <c r="C33" s="134" t="s">
        <v>240</v>
      </c>
      <c r="D33" s="154" t="s">
        <v>213</v>
      </c>
      <c r="E33" s="155">
        <v>1.1399999999999999</v>
      </c>
      <c r="F33" s="136" t="s">
        <v>241</v>
      </c>
      <c r="G33" s="136">
        <v>13.86</v>
      </c>
      <c r="H33" s="156"/>
      <c r="I33" s="156"/>
      <c r="J33" s="136" t="s">
        <v>242</v>
      </c>
      <c r="K33" s="136">
        <v>166.37</v>
      </c>
      <c r="L33" s="157"/>
      <c r="M33" s="156">
        <f>IF(ISNUMBER(K33/G33),IF(NOT(K33/G33=0),K33/G33, " "), " ")</f>
        <v>12.003607503607505</v>
      </c>
      <c r="N33" s="154"/>
    </row>
    <row r="34" spans="1:14" ht="22.8" x14ac:dyDescent="0.25">
      <c r="A34" s="152">
        <v>9</v>
      </c>
      <c r="B34" s="153" t="s">
        <v>243</v>
      </c>
      <c r="C34" s="134" t="s">
        <v>244</v>
      </c>
      <c r="D34" s="154" t="s">
        <v>213</v>
      </c>
      <c r="E34" s="155">
        <v>43.03</v>
      </c>
      <c r="F34" s="136" t="s">
        <v>245</v>
      </c>
      <c r="G34" s="136">
        <v>530.99</v>
      </c>
      <c r="H34" s="156"/>
      <c r="I34" s="156"/>
      <c r="J34" s="136" t="s">
        <v>219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22.8" x14ac:dyDescent="0.25">
      <c r="A35" s="152">
        <v>10</v>
      </c>
      <c r="B35" s="153" t="s">
        <v>246</v>
      </c>
      <c r="C35" s="134" t="s">
        <v>247</v>
      </c>
      <c r="D35" s="154" t="s">
        <v>213</v>
      </c>
      <c r="E35" s="155">
        <v>8.92</v>
      </c>
      <c r="F35" s="136" t="s">
        <v>248</v>
      </c>
      <c r="G35" s="136">
        <v>111.86</v>
      </c>
      <c r="H35" s="156"/>
      <c r="I35" s="156"/>
      <c r="J35" s="136" t="s">
        <v>249</v>
      </c>
      <c r="K35" s="136">
        <v>1342.1</v>
      </c>
      <c r="L35" s="157"/>
      <c r="M35" s="156">
        <f>IF(ISNUMBER(K35/G35),IF(NOT(K35/G35=0),K35/G35, " "), " ")</f>
        <v>11.998033255855534</v>
      </c>
      <c r="N35" s="154"/>
    </row>
    <row r="36" spans="1:14" ht="22.8" x14ac:dyDescent="0.25">
      <c r="A36" s="152">
        <v>11</v>
      </c>
      <c r="B36" s="153">
        <v>2</v>
      </c>
      <c r="C36" s="134" t="s">
        <v>250</v>
      </c>
      <c r="D36" s="154" t="s">
        <v>213</v>
      </c>
      <c r="E36" s="155">
        <v>1.28</v>
      </c>
      <c r="F36" s="136" t="s">
        <v>219</v>
      </c>
      <c r="G36" s="136"/>
      <c r="H36" s="156"/>
      <c r="I36" s="156"/>
      <c r="J36" s="136" t="s">
        <v>219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251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30401</v>
      </c>
      <c r="C38" s="134" t="s">
        <v>252</v>
      </c>
      <c r="D38" s="154" t="s">
        <v>253</v>
      </c>
      <c r="E38" s="155">
        <v>0.46</v>
      </c>
      <c r="F38" s="136" t="s">
        <v>254</v>
      </c>
      <c r="G38" s="136">
        <v>1.06</v>
      </c>
      <c r="H38" s="156"/>
      <c r="I38" s="156"/>
      <c r="J38" s="136" t="s">
        <v>255</v>
      </c>
      <c r="K38" s="136">
        <v>3.22</v>
      </c>
      <c r="L38" s="157"/>
      <c r="M38" s="156">
        <f>IF(ISNUMBER(K38/G38),IF(NOT(K38/G38=0),K38/G38, " "), " ")</f>
        <v>3.0377358490566038</v>
      </c>
      <c r="N38" s="154"/>
    </row>
    <row r="39" spans="1:14" ht="22.8" x14ac:dyDescent="0.25">
      <c r="A39" s="152">
        <v>13</v>
      </c>
      <c r="B39" s="153">
        <v>30954</v>
      </c>
      <c r="C39" s="134" t="s">
        <v>256</v>
      </c>
      <c r="D39" s="154" t="s">
        <v>253</v>
      </c>
      <c r="E39" s="155">
        <v>0.39</v>
      </c>
      <c r="F39" s="136" t="s">
        <v>257</v>
      </c>
      <c r="G39" s="136">
        <v>13.16</v>
      </c>
      <c r="H39" s="156"/>
      <c r="I39" s="156"/>
      <c r="J39" s="136" t="s">
        <v>258</v>
      </c>
      <c r="K39" s="136">
        <v>63.57</v>
      </c>
      <c r="L39" s="157"/>
      <c r="M39" s="156">
        <f>IF(ISNUMBER(K39/G39),IF(NOT(K39/G39=0),K39/G39, " "), " ")</f>
        <v>4.8305471124620061</v>
      </c>
      <c r="N39" s="154"/>
    </row>
    <row r="40" spans="1:14" ht="22.8" x14ac:dyDescent="0.25">
      <c r="A40" s="152">
        <v>14</v>
      </c>
      <c r="B40" s="153">
        <v>40502</v>
      </c>
      <c r="C40" s="134" t="s">
        <v>259</v>
      </c>
      <c r="D40" s="154" t="s">
        <v>253</v>
      </c>
      <c r="E40" s="155">
        <v>0.94</v>
      </c>
      <c r="F40" s="136" t="s">
        <v>260</v>
      </c>
      <c r="G40" s="136">
        <v>7.37</v>
      </c>
      <c r="H40" s="156"/>
      <c r="I40" s="156"/>
      <c r="J40" s="136" t="s">
        <v>261</v>
      </c>
      <c r="K40" s="136">
        <v>42.3</v>
      </c>
      <c r="L40" s="157"/>
      <c r="M40" s="156">
        <f>IF(ISNUMBER(K40/G40),IF(NOT(K40/G40=0),K40/G40, " "), " ")</f>
        <v>5.7394843962008135</v>
      </c>
      <c r="N40" s="154" t="s">
        <v>262</v>
      </c>
    </row>
    <row r="41" spans="1:14" ht="22.8" x14ac:dyDescent="0.25">
      <c r="A41" s="152">
        <v>15</v>
      </c>
      <c r="B41" s="153">
        <v>40502</v>
      </c>
      <c r="C41" s="134" t="s">
        <v>263</v>
      </c>
      <c r="D41" s="154" t="s">
        <v>253</v>
      </c>
      <c r="E41" s="155">
        <v>0.89</v>
      </c>
      <c r="F41" s="136" t="s">
        <v>260</v>
      </c>
      <c r="G41" s="136">
        <v>6.98</v>
      </c>
      <c r="H41" s="156"/>
      <c r="I41" s="156"/>
      <c r="J41" s="136" t="s">
        <v>261</v>
      </c>
      <c r="K41" s="136">
        <v>40.049999999999997</v>
      </c>
      <c r="L41" s="157"/>
      <c r="M41" s="156">
        <f>IF(ISNUMBER(K41/G41),IF(NOT(K41/G41=0),K41/G41, " "), " ")</f>
        <v>5.7378223495701999</v>
      </c>
      <c r="N41" s="154" t="s">
        <v>264</v>
      </c>
    </row>
    <row r="42" spans="1:14" ht="22.8" x14ac:dyDescent="0.25">
      <c r="A42" s="152">
        <v>16</v>
      </c>
      <c r="B42" s="153">
        <v>40502</v>
      </c>
      <c r="C42" s="134" t="s">
        <v>263</v>
      </c>
      <c r="D42" s="154" t="s">
        <v>253</v>
      </c>
      <c r="E42" s="155">
        <v>0.05</v>
      </c>
      <c r="F42" s="136" t="s">
        <v>260</v>
      </c>
      <c r="G42" s="136">
        <v>0.39</v>
      </c>
      <c r="H42" s="156"/>
      <c r="I42" s="156"/>
      <c r="J42" s="136" t="s">
        <v>261</v>
      </c>
      <c r="K42" s="136">
        <v>2.25</v>
      </c>
      <c r="L42" s="157"/>
      <c r="M42" s="156">
        <f>IF(ISNUMBER(K42/G42),IF(NOT(K42/G42=0),K42/G42, " "), " ")</f>
        <v>5.7692307692307692</v>
      </c>
      <c r="N42" s="154"/>
    </row>
    <row r="43" spans="1:14" ht="22.8" x14ac:dyDescent="0.25">
      <c r="A43" s="152">
        <v>17</v>
      </c>
      <c r="B43" s="153">
        <v>40504</v>
      </c>
      <c r="C43" s="134" t="s">
        <v>265</v>
      </c>
      <c r="D43" s="154" t="s">
        <v>253</v>
      </c>
      <c r="E43" s="155">
        <v>1.04</v>
      </c>
      <c r="F43" s="136" t="s">
        <v>266</v>
      </c>
      <c r="G43" s="136">
        <v>1.34</v>
      </c>
      <c r="H43" s="156"/>
      <c r="I43" s="156"/>
      <c r="J43" s="136" t="s">
        <v>267</v>
      </c>
      <c r="K43" s="136">
        <v>3.12</v>
      </c>
      <c r="L43" s="157"/>
      <c r="M43" s="156">
        <f>IF(ISNUMBER(K43/G43),IF(NOT(K43/G43=0),K43/G43, " "), " ")</f>
        <v>2.3283582089552239</v>
      </c>
      <c r="N43" s="154" t="s">
        <v>262</v>
      </c>
    </row>
    <row r="44" spans="1:14" ht="22.8" x14ac:dyDescent="0.25">
      <c r="A44" s="152">
        <v>18</v>
      </c>
      <c r="B44" s="153">
        <v>40504</v>
      </c>
      <c r="C44" s="134" t="s">
        <v>268</v>
      </c>
      <c r="D44" s="154" t="s">
        <v>253</v>
      </c>
      <c r="E44" s="155">
        <v>1</v>
      </c>
      <c r="F44" s="136" t="s">
        <v>266</v>
      </c>
      <c r="G44" s="136">
        <v>1.29</v>
      </c>
      <c r="H44" s="156"/>
      <c r="I44" s="156"/>
      <c r="J44" s="136" t="s">
        <v>267</v>
      </c>
      <c r="K44" s="136">
        <v>3</v>
      </c>
      <c r="L44" s="157"/>
      <c r="M44" s="156">
        <f>IF(ISNUMBER(K44/G44),IF(NOT(K44/G44=0),K44/G44, " "), " ")</f>
        <v>2.3255813953488373</v>
      </c>
      <c r="N44" s="154" t="s">
        <v>264</v>
      </c>
    </row>
    <row r="45" spans="1:14" ht="22.8" x14ac:dyDescent="0.25">
      <c r="A45" s="152">
        <v>19</v>
      </c>
      <c r="B45" s="153">
        <v>40504</v>
      </c>
      <c r="C45" s="134" t="s">
        <v>268</v>
      </c>
      <c r="D45" s="154" t="s">
        <v>253</v>
      </c>
      <c r="E45" s="155">
        <v>0.04</v>
      </c>
      <c r="F45" s="136" t="s">
        <v>266</v>
      </c>
      <c r="G45" s="136">
        <v>0.05</v>
      </c>
      <c r="H45" s="156"/>
      <c r="I45" s="156"/>
      <c r="J45" s="136" t="s">
        <v>267</v>
      </c>
      <c r="K45" s="136">
        <v>0.12</v>
      </c>
      <c r="L45" s="157"/>
      <c r="M45" s="156">
        <f>IF(ISNUMBER(K45/G45),IF(NOT(K45/G45=0),K45/G45, " "), " ")</f>
        <v>2.4</v>
      </c>
      <c r="N45" s="154"/>
    </row>
    <row r="46" spans="1:14" ht="22.8" x14ac:dyDescent="0.25">
      <c r="A46" s="152">
        <v>20</v>
      </c>
      <c r="B46" s="153">
        <v>110901</v>
      </c>
      <c r="C46" s="134" t="s">
        <v>269</v>
      </c>
      <c r="D46" s="154" t="s">
        <v>253</v>
      </c>
      <c r="E46" s="155">
        <v>0.84</v>
      </c>
      <c r="F46" s="136" t="s">
        <v>270</v>
      </c>
      <c r="G46" s="136">
        <v>12.17</v>
      </c>
      <c r="H46" s="156"/>
      <c r="I46" s="156"/>
      <c r="J46" s="136" t="s">
        <v>219</v>
      </c>
      <c r="K46" s="136"/>
      <c r="L46" s="157"/>
      <c r="M46" s="156" t="str">
        <f>IF(ISNUMBER(K46/G46),IF(NOT(K46/G46=0),K46/G46, " "), " ")</f>
        <v xml:space="preserve"> </v>
      </c>
      <c r="N46" s="154"/>
    </row>
    <row r="47" spans="1:14" ht="22.8" x14ac:dyDescent="0.25">
      <c r="A47" s="152">
        <v>21</v>
      </c>
      <c r="B47" s="153">
        <v>310102</v>
      </c>
      <c r="C47" s="134" t="s">
        <v>271</v>
      </c>
      <c r="D47" s="154" t="s">
        <v>253</v>
      </c>
      <c r="E47" s="155">
        <v>0.16</v>
      </c>
      <c r="F47" s="136" t="s">
        <v>272</v>
      </c>
      <c r="G47" s="136">
        <v>1.1200000000000001</v>
      </c>
      <c r="H47" s="156"/>
      <c r="I47" s="156"/>
      <c r="J47" s="136" t="s">
        <v>273</v>
      </c>
      <c r="K47" s="136">
        <v>10.71</v>
      </c>
      <c r="L47" s="157"/>
      <c r="M47" s="156">
        <f>IF(ISNUMBER(K47/G47),IF(NOT(K47/G47=0),K47/G47, " "), " ")</f>
        <v>9.5625</v>
      </c>
      <c r="N47" s="154" t="s">
        <v>274</v>
      </c>
    </row>
    <row r="48" spans="1:14" ht="22.8" x14ac:dyDescent="0.25">
      <c r="A48" s="152">
        <v>22</v>
      </c>
      <c r="B48" s="153">
        <v>400001</v>
      </c>
      <c r="C48" s="134" t="s">
        <v>275</v>
      </c>
      <c r="D48" s="154" t="s">
        <v>253</v>
      </c>
      <c r="E48" s="155">
        <v>0.09</v>
      </c>
      <c r="F48" s="136" t="s">
        <v>276</v>
      </c>
      <c r="G48" s="136">
        <v>9.2899999999999991</v>
      </c>
      <c r="H48" s="156"/>
      <c r="I48" s="156"/>
      <c r="J48" s="136" t="s">
        <v>277</v>
      </c>
      <c r="K48" s="136">
        <v>52.83</v>
      </c>
      <c r="L48" s="157"/>
      <c r="M48" s="156">
        <f>IF(ISNUMBER(K48/G48),IF(NOT(K48/G48=0),K48/G48, " "), " ")</f>
        <v>5.6867599569429501</v>
      </c>
      <c r="N48" s="154" t="s">
        <v>262</v>
      </c>
    </row>
    <row r="49" spans="1:14" ht="22.8" x14ac:dyDescent="0.25">
      <c r="A49" s="152">
        <v>23</v>
      </c>
      <c r="B49" s="153">
        <v>400001</v>
      </c>
      <c r="C49" s="134" t="s">
        <v>278</v>
      </c>
      <c r="D49" s="154" t="s">
        <v>253</v>
      </c>
      <c r="E49" s="155">
        <v>7.0000000000000007E-2</v>
      </c>
      <c r="F49" s="136" t="s">
        <v>276</v>
      </c>
      <c r="G49" s="136">
        <v>7.23</v>
      </c>
      <c r="H49" s="156"/>
      <c r="I49" s="156"/>
      <c r="J49" s="136" t="s">
        <v>277</v>
      </c>
      <c r="K49" s="136">
        <v>41.09</v>
      </c>
      <c r="L49" s="157"/>
      <c r="M49" s="156">
        <f>IF(ISNUMBER(K49/G49),IF(NOT(K49/G49=0),K49/G49, " "), " ")</f>
        <v>5.6832641770401109</v>
      </c>
      <c r="N49" s="154"/>
    </row>
    <row r="50" spans="1:14" ht="22.8" x14ac:dyDescent="0.25">
      <c r="A50" s="152">
        <v>24</v>
      </c>
      <c r="B50" s="153">
        <v>400001</v>
      </c>
      <c r="C50" s="134" t="s">
        <v>278</v>
      </c>
      <c r="D50" s="154" t="s">
        <v>253</v>
      </c>
      <c r="E50" s="155">
        <v>0.02</v>
      </c>
      <c r="F50" s="136" t="s">
        <v>276</v>
      </c>
      <c r="G50" s="136">
        <v>2.06</v>
      </c>
      <c r="H50" s="156"/>
      <c r="I50" s="156"/>
      <c r="J50" s="136" t="s">
        <v>277</v>
      </c>
      <c r="K50" s="136">
        <v>11.74</v>
      </c>
      <c r="L50" s="157"/>
      <c r="M50" s="156">
        <f>IF(ISNUMBER(K50/G50),IF(NOT(K50/G50=0),K50/G50, " "), " ")</f>
        <v>5.6990291262135919</v>
      </c>
      <c r="N50" s="154" t="s">
        <v>264</v>
      </c>
    </row>
    <row r="51" spans="1:14" ht="19.350000000000001" customHeight="1" x14ac:dyDescent="0.25">
      <c r="A51" s="128" t="s">
        <v>279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  <row r="52" spans="1:14" ht="22.8" x14ac:dyDescent="0.25">
      <c r="A52" s="152">
        <v>25</v>
      </c>
      <c r="B52" s="153" t="s">
        <v>280</v>
      </c>
      <c r="C52" s="134" t="s">
        <v>281</v>
      </c>
      <c r="D52" s="154" t="s">
        <v>282</v>
      </c>
      <c r="E52" s="155">
        <v>1.4E-3</v>
      </c>
      <c r="F52" s="136" t="s">
        <v>283</v>
      </c>
      <c r="G52" s="136">
        <v>12.24</v>
      </c>
      <c r="H52" s="156"/>
      <c r="I52" s="156"/>
      <c r="J52" s="136" t="s">
        <v>219</v>
      </c>
      <c r="K52" s="136"/>
      <c r="L52" s="157"/>
      <c r="M52" s="156" t="str">
        <f>IF(ISNUMBER(K52/G52),IF(NOT(K52/G52=0),K52/G52, " "), " ")</f>
        <v xml:space="preserve"> </v>
      </c>
      <c r="N52" s="154"/>
    </row>
    <row r="53" spans="1:14" ht="22.8" x14ac:dyDescent="0.25">
      <c r="A53" s="152">
        <v>26</v>
      </c>
      <c r="B53" s="153" t="s">
        <v>284</v>
      </c>
      <c r="C53" s="134" t="s">
        <v>285</v>
      </c>
      <c r="D53" s="154" t="s">
        <v>286</v>
      </c>
      <c r="E53" s="155">
        <v>8.4099999999999994E-2</v>
      </c>
      <c r="F53" s="136" t="s">
        <v>287</v>
      </c>
      <c r="G53" s="136">
        <v>0.52</v>
      </c>
      <c r="H53" s="156">
        <v>42.66</v>
      </c>
      <c r="I53" s="156">
        <v>3.59</v>
      </c>
      <c r="J53" s="136" t="s">
        <v>288</v>
      </c>
      <c r="K53" s="136">
        <v>4.13</v>
      </c>
      <c r="L53" s="157"/>
      <c r="M53" s="156">
        <f>IF(ISNUMBER(K53/G53),IF(NOT(K53/G53=0),K53/G53, " "), " ")</f>
        <v>7.9423076923076916</v>
      </c>
      <c r="N53" s="154" t="s">
        <v>262</v>
      </c>
    </row>
    <row r="54" spans="1:14" ht="22.8" x14ac:dyDescent="0.25">
      <c r="A54" s="152">
        <v>27</v>
      </c>
      <c r="B54" s="153" t="s">
        <v>284</v>
      </c>
      <c r="C54" s="134" t="s">
        <v>289</v>
      </c>
      <c r="D54" s="154" t="s">
        <v>286</v>
      </c>
      <c r="E54" s="155">
        <v>7.8E-2</v>
      </c>
      <c r="F54" s="136" t="s">
        <v>287</v>
      </c>
      <c r="G54" s="136">
        <v>0.48</v>
      </c>
      <c r="H54" s="156">
        <v>42.66</v>
      </c>
      <c r="I54" s="156">
        <v>3.33</v>
      </c>
      <c r="J54" s="136" t="s">
        <v>288</v>
      </c>
      <c r="K54" s="136">
        <v>3.83</v>
      </c>
      <c r="L54" s="157"/>
      <c r="M54" s="156">
        <f>IF(ISNUMBER(K54/G54),IF(NOT(K54/G54=0),K54/G54, " "), " ")</f>
        <v>7.979166666666667</v>
      </c>
      <c r="N54" s="154" t="s">
        <v>290</v>
      </c>
    </row>
    <row r="55" spans="1:14" ht="22.8" x14ac:dyDescent="0.25">
      <c r="A55" s="152">
        <v>28</v>
      </c>
      <c r="B55" s="153" t="s">
        <v>284</v>
      </c>
      <c r="C55" s="134" t="s">
        <v>289</v>
      </c>
      <c r="D55" s="154" t="s">
        <v>286</v>
      </c>
      <c r="E55" s="155">
        <v>6.1000000000000004E-3</v>
      </c>
      <c r="F55" s="136" t="s">
        <v>287</v>
      </c>
      <c r="G55" s="136">
        <v>0.04</v>
      </c>
      <c r="H55" s="156">
        <v>42.66</v>
      </c>
      <c r="I55" s="156">
        <v>0.26</v>
      </c>
      <c r="J55" s="136" t="s">
        <v>288</v>
      </c>
      <c r="K55" s="136">
        <v>0.3</v>
      </c>
      <c r="L55" s="157"/>
      <c r="M55" s="156">
        <f>IF(ISNUMBER(K55/G55),IF(NOT(K55/G55=0),K55/G55, " "), " ")</f>
        <v>7.5</v>
      </c>
      <c r="N55" s="154"/>
    </row>
    <row r="56" spans="1:14" ht="22.8" x14ac:dyDescent="0.25">
      <c r="A56" s="152">
        <v>29</v>
      </c>
      <c r="B56" s="153" t="s">
        <v>291</v>
      </c>
      <c r="C56" s="134" t="s">
        <v>292</v>
      </c>
      <c r="D56" s="154" t="s">
        <v>282</v>
      </c>
      <c r="E56" s="155">
        <v>5.9999999999999995E-4</v>
      </c>
      <c r="F56" s="136" t="s">
        <v>293</v>
      </c>
      <c r="G56" s="136">
        <v>6.42</v>
      </c>
      <c r="H56" s="156"/>
      <c r="I56" s="156"/>
      <c r="J56" s="136" t="s">
        <v>219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22.8" x14ac:dyDescent="0.25">
      <c r="A57" s="152">
        <v>30</v>
      </c>
      <c r="B57" s="153" t="s">
        <v>294</v>
      </c>
      <c r="C57" s="134" t="s">
        <v>295</v>
      </c>
      <c r="D57" s="154" t="s">
        <v>296</v>
      </c>
      <c r="E57" s="155">
        <v>2.254</v>
      </c>
      <c r="F57" s="136" t="s">
        <v>297</v>
      </c>
      <c r="G57" s="136">
        <v>45.53</v>
      </c>
      <c r="H57" s="156"/>
      <c r="I57" s="156"/>
      <c r="J57" s="136" t="s">
        <v>219</v>
      </c>
      <c r="K57" s="136"/>
      <c r="L57" s="157"/>
      <c r="M57" s="156" t="str">
        <f>IF(ISNUMBER(K57/G57),IF(NOT(K57/G57=0),K57/G57, " "), " ")</f>
        <v xml:space="preserve"> </v>
      </c>
      <c r="N57" s="154"/>
    </row>
    <row r="58" spans="1:14" ht="22.8" x14ac:dyDescent="0.25">
      <c r="A58" s="152">
        <v>31</v>
      </c>
      <c r="B58" s="153" t="s">
        <v>298</v>
      </c>
      <c r="C58" s="134" t="s">
        <v>299</v>
      </c>
      <c r="D58" s="154" t="s">
        <v>282</v>
      </c>
      <c r="E58" s="155">
        <v>1E-4</v>
      </c>
      <c r="F58" s="136" t="s">
        <v>300</v>
      </c>
      <c r="G58" s="136">
        <v>1.1499999999999999</v>
      </c>
      <c r="H58" s="156"/>
      <c r="I58" s="156"/>
      <c r="J58" s="136" t="s">
        <v>219</v>
      </c>
      <c r="K58" s="136"/>
      <c r="L58" s="157"/>
      <c r="M58" s="156" t="str">
        <f>IF(ISNUMBER(K58/G58),IF(NOT(K58/G58=0),K58/G58, " "), " ")</f>
        <v xml:space="preserve"> </v>
      </c>
      <c r="N58" s="154"/>
    </row>
    <row r="59" spans="1:14" ht="22.8" x14ac:dyDescent="0.25">
      <c r="A59" s="152">
        <v>32</v>
      </c>
      <c r="B59" s="153" t="s">
        <v>301</v>
      </c>
      <c r="C59" s="134" t="s">
        <v>302</v>
      </c>
      <c r="D59" s="154" t="s">
        <v>282</v>
      </c>
      <c r="E59" s="155">
        <v>2.9999999999999997E-4</v>
      </c>
      <c r="F59" s="136" t="s">
        <v>303</v>
      </c>
      <c r="G59" s="136">
        <v>3.2</v>
      </c>
      <c r="H59" s="156">
        <v>56684.17</v>
      </c>
      <c r="I59" s="156">
        <v>17.010000000000002</v>
      </c>
      <c r="J59" s="136" t="s">
        <v>304</v>
      </c>
      <c r="K59" s="136">
        <v>17.440000000000001</v>
      </c>
      <c r="L59" s="157"/>
      <c r="M59" s="156">
        <f>IF(ISNUMBER(K59/G59),IF(NOT(K59/G59=0),K59/G59, " "), " ")</f>
        <v>5.45</v>
      </c>
      <c r="N59" s="154" t="s">
        <v>305</v>
      </c>
    </row>
    <row r="60" spans="1:14" ht="22.8" x14ac:dyDescent="0.25">
      <c r="A60" s="152">
        <v>33</v>
      </c>
      <c r="B60" s="153" t="s">
        <v>306</v>
      </c>
      <c r="C60" s="134" t="s">
        <v>307</v>
      </c>
      <c r="D60" s="154" t="s">
        <v>296</v>
      </c>
      <c r="E60" s="155">
        <v>9.5200000000000007E-2</v>
      </c>
      <c r="F60" s="136" t="s">
        <v>308</v>
      </c>
      <c r="G60" s="136">
        <v>3.68</v>
      </c>
      <c r="H60" s="156"/>
      <c r="I60" s="156"/>
      <c r="J60" s="136" t="s">
        <v>219</v>
      </c>
      <c r="K60" s="136"/>
      <c r="L60" s="157"/>
      <c r="M60" s="156" t="str">
        <f>IF(ISNUMBER(K60/G60),IF(NOT(K60/G60=0),K60/G60, " "), " ")</f>
        <v xml:space="preserve"> </v>
      </c>
      <c r="N60" s="154"/>
    </row>
    <row r="61" spans="1:14" ht="22.8" x14ac:dyDescent="0.25">
      <c r="A61" s="152">
        <v>34</v>
      </c>
      <c r="B61" s="153" t="s">
        <v>309</v>
      </c>
      <c r="C61" s="134" t="s">
        <v>310</v>
      </c>
      <c r="D61" s="154" t="s">
        <v>286</v>
      </c>
      <c r="E61" s="155">
        <v>2.1399999999999999E-2</v>
      </c>
      <c r="F61" s="136" t="s">
        <v>311</v>
      </c>
      <c r="G61" s="136">
        <v>2.16</v>
      </c>
      <c r="H61" s="156">
        <v>418</v>
      </c>
      <c r="I61" s="156">
        <v>8.94</v>
      </c>
      <c r="J61" s="136" t="s">
        <v>312</v>
      </c>
      <c r="K61" s="136">
        <v>9.35</v>
      </c>
      <c r="L61" s="157"/>
      <c r="M61" s="156">
        <f>IF(ISNUMBER(K61/G61),IF(NOT(K61/G61=0),K61/G61, " "), " ")</f>
        <v>4.3287037037037033</v>
      </c>
      <c r="N61" s="154" t="s">
        <v>262</v>
      </c>
    </row>
    <row r="62" spans="1:14" ht="34.200000000000003" x14ac:dyDescent="0.25">
      <c r="A62" s="152">
        <v>35</v>
      </c>
      <c r="B62" s="153" t="s">
        <v>309</v>
      </c>
      <c r="C62" s="134" t="s">
        <v>313</v>
      </c>
      <c r="D62" s="154" t="s">
        <v>286</v>
      </c>
      <c r="E62" s="155">
        <v>1.8599999999999998E-2</v>
      </c>
      <c r="F62" s="136" t="s">
        <v>311</v>
      </c>
      <c r="G62" s="136">
        <v>1.88</v>
      </c>
      <c r="H62" s="156">
        <v>418</v>
      </c>
      <c r="I62" s="156">
        <v>7.77</v>
      </c>
      <c r="J62" s="136" t="s">
        <v>312</v>
      </c>
      <c r="K62" s="136">
        <v>8.1300000000000008</v>
      </c>
      <c r="L62" s="157"/>
      <c r="M62" s="156">
        <f>IF(ISNUMBER(K62/G62),IF(NOT(K62/G62=0),K62/G62, " "), " ")</f>
        <v>4.3244680851063837</v>
      </c>
      <c r="N62" s="154" t="s">
        <v>314</v>
      </c>
    </row>
    <row r="63" spans="1:14" ht="22.8" x14ac:dyDescent="0.25">
      <c r="A63" s="152">
        <v>36</v>
      </c>
      <c r="B63" s="153" t="s">
        <v>309</v>
      </c>
      <c r="C63" s="134" t="s">
        <v>313</v>
      </c>
      <c r="D63" s="154" t="s">
        <v>286</v>
      </c>
      <c r="E63" s="155">
        <v>2.8E-3</v>
      </c>
      <c r="F63" s="136" t="s">
        <v>311</v>
      </c>
      <c r="G63" s="136">
        <v>0.28000000000000003</v>
      </c>
      <c r="H63" s="156">
        <v>418</v>
      </c>
      <c r="I63" s="156">
        <v>1.17</v>
      </c>
      <c r="J63" s="136" t="s">
        <v>312</v>
      </c>
      <c r="K63" s="136">
        <v>1.22</v>
      </c>
      <c r="L63" s="157"/>
      <c r="M63" s="156">
        <f>IF(ISNUMBER(K63/G63),IF(NOT(K63/G63=0),K63/G63, " "), " ")</f>
        <v>4.3571428571428568</v>
      </c>
      <c r="N63" s="154"/>
    </row>
    <row r="64" spans="1:14" ht="22.8" x14ac:dyDescent="0.25">
      <c r="A64" s="152">
        <v>37</v>
      </c>
      <c r="B64" s="153" t="s">
        <v>315</v>
      </c>
      <c r="C64" s="134" t="s">
        <v>316</v>
      </c>
      <c r="D64" s="154" t="s">
        <v>317</v>
      </c>
      <c r="E64" s="155">
        <v>1.49E-2</v>
      </c>
      <c r="F64" s="136" t="s">
        <v>318</v>
      </c>
      <c r="G64" s="136">
        <v>0.63</v>
      </c>
      <c r="H64" s="156">
        <v>228.81</v>
      </c>
      <c r="I64" s="156">
        <v>3.41</v>
      </c>
      <c r="J64" s="136" t="s">
        <v>319</v>
      </c>
      <c r="K64" s="136">
        <v>3.48</v>
      </c>
      <c r="L64" s="157"/>
      <c r="M64" s="156">
        <f>IF(ISNUMBER(K64/G64),IF(NOT(K64/G64=0),K64/G64, " "), " ")</f>
        <v>5.5238095238095237</v>
      </c>
      <c r="N64" s="154" t="s">
        <v>262</v>
      </c>
    </row>
    <row r="65" spans="1:14" ht="22.8" x14ac:dyDescent="0.25">
      <c r="A65" s="152">
        <v>38</v>
      </c>
      <c r="B65" s="153" t="s">
        <v>315</v>
      </c>
      <c r="C65" s="134" t="s">
        <v>320</v>
      </c>
      <c r="D65" s="154" t="s">
        <v>317</v>
      </c>
      <c r="E65" s="155">
        <v>1.43E-2</v>
      </c>
      <c r="F65" s="136" t="s">
        <v>318</v>
      </c>
      <c r="G65" s="136">
        <v>0.6</v>
      </c>
      <c r="H65" s="156">
        <v>228.81</v>
      </c>
      <c r="I65" s="156">
        <v>3.27</v>
      </c>
      <c r="J65" s="136" t="s">
        <v>319</v>
      </c>
      <c r="K65" s="136">
        <v>3.34</v>
      </c>
      <c r="L65" s="157"/>
      <c r="M65" s="156">
        <f>IF(ISNUMBER(K65/G65),IF(NOT(K65/G65=0),K65/G65, " "), " ")</f>
        <v>5.5666666666666664</v>
      </c>
      <c r="N65" s="154" t="s">
        <v>321</v>
      </c>
    </row>
    <row r="66" spans="1:14" ht="22.8" x14ac:dyDescent="0.25">
      <c r="A66" s="152">
        <v>39</v>
      </c>
      <c r="B66" s="153" t="s">
        <v>315</v>
      </c>
      <c r="C66" s="134" t="s">
        <v>320</v>
      </c>
      <c r="D66" s="154" t="s">
        <v>317</v>
      </c>
      <c r="E66" s="155">
        <v>5.9999999999999995E-4</v>
      </c>
      <c r="F66" s="136" t="s">
        <v>318</v>
      </c>
      <c r="G66" s="136">
        <v>0.03</v>
      </c>
      <c r="H66" s="156">
        <v>228.81</v>
      </c>
      <c r="I66" s="156">
        <v>0.14000000000000001</v>
      </c>
      <c r="J66" s="136" t="s">
        <v>319</v>
      </c>
      <c r="K66" s="136">
        <v>0.14000000000000001</v>
      </c>
      <c r="L66" s="157"/>
      <c r="M66" s="156">
        <f>IF(ISNUMBER(K66/G66),IF(NOT(K66/G66=0),K66/G66, " "), " ")</f>
        <v>4.666666666666667</v>
      </c>
      <c r="N66" s="154"/>
    </row>
    <row r="67" spans="1:14" ht="22.8" x14ac:dyDescent="0.25">
      <c r="A67" s="152">
        <v>40</v>
      </c>
      <c r="B67" s="153" t="s">
        <v>322</v>
      </c>
      <c r="C67" s="134" t="s">
        <v>323</v>
      </c>
      <c r="D67" s="154" t="s">
        <v>282</v>
      </c>
      <c r="E67" s="155">
        <v>2.1399999999999999E-2</v>
      </c>
      <c r="F67" s="136" t="s">
        <v>324</v>
      </c>
      <c r="G67" s="136">
        <v>105.93</v>
      </c>
      <c r="H67" s="156"/>
      <c r="I67" s="156"/>
      <c r="J67" s="136" t="s">
        <v>219</v>
      </c>
      <c r="K67" s="136"/>
      <c r="L67" s="157"/>
      <c r="M67" s="156" t="str">
        <f>IF(ISNUMBER(K67/G67),IF(NOT(K67/G67=0),K67/G67, " "), " ")</f>
        <v xml:space="preserve"> </v>
      </c>
      <c r="N67" s="154"/>
    </row>
    <row r="68" spans="1:14" ht="22.8" x14ac:dyDescent="0.25">
      <c r="A68" s="152">
        <v>41</v>
      </c>
      <c r="B68" s="153" t="s">
        <v>325</v>
      </c>
      <c r="C68" s="134" t="s">
        <v>326</v>
      </c>
      <c r="D68" s="154" t="s">
        <v>317</v>
      </c>
      <c r="E68" s="155">
        <v>0.1033</v>
      </c>
      <c r="F68" s="136" t="s">
        <v>272</v>
      </c>
      <c r="G68" s="136">
        <v>0.72</v>
      </c>
      <c r="H68" s="156"/>
      <c r="I68" s="156"/>
      <c r="J68" s="136" t="s">
        <v>219</v>
      </c>
      <c r="K68" s="136"/>
      <c r="L68" s="157"/>
      <c r="M68" s="156" t="str">
        <f>IF(ISNUMBER(K68/G68),IF(NOT(K68/G68=0),K68/G68, " "), " ")</f>
        <v xml:space="preserve"> </v>
      </c>
      <c r="N68" s="154"/>
    </row>
    <row r="69" spans="1:14" ht="22.8" x14ac:dyDescent="0.25">
      <c r="A69" s="152">
        <v>42</v>
      </c>
      <c r="B69" s="153" t="s">
        <v>327</v>
      </c>
      <c r="C69" s="134" t="s">
        <v>328</v>
      </c>
      <c r="D69" s="154" t="s">
        <v>282</v>
      </c>
      <c r="E69" s="155">
        <v>1E-4</v>
      </c>
      <c r="F69" s="136" t="s">
        <v>329</v>
      </c>
      <c r="G69" s="136">
        <v>0.92</v>
      </c>
      <c r="H69" s="156"/>
      <c r="I69" s="156"/>
      <c r="J69" s="136" t="s">
        <v>219</v>
      </c>
      <c r="K69" s="136"/>
      <c r="L69" s="157"/>
      <c r="M69" s="156" t="str">
        <f>IF(ISNUMBER(K69/G69),IF(NOT(K69/G69=0),K69/G69, " "), " ")</f>
        <v xml:space="preserve"> </v>
      </c>
      <c r="N69" s="154"/>
    </row>
    <row r="70" spans="1:14" ht="22.8" x14ac:dyDescent="0.25">
      <c r="A70" s="152">
        <v>43</v>
      </c>
      <c r="B70" s="153" t="s">
        <v>330</v>
      </c>
      <c r="C70" s="134" t="s">
        <v>331</v>
      </c>
      <c r="D70" s="154" t="s">
        <v>282</v>
      </c>
      <c r="E70" s="155">
        <v>5.9999999999999995E-4</v>
      </c>
      <c r="F70" s="136" t="s">
        <v>332</v>
      </c>
      <c r="G70" s="136">
        <v>4.78</v>
      </c>
      <c r="H70" s="156"/>
      <c r="I70" s="156"/>
      <c r="J70" s="136" t="s">
        <v>219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44</v>
      </c>
      <c r="B71" s="153" t="s">
        <v>333</v>
      </c>
      <c r="C71" s="134" t="s">
        <v>334</v>
      </c>
      <c r="D71" s="154" t="s">
        <v>282</v>
      </c>
      <c r="E71" s="155">
        <v>3.0999999999999999E-3</v>
      </c>
      <c r="F71" s="136" t="s">
        <v>335</v>
      </c>
      <c r="G71" s="136">
        <v>36.520000000000003</v>
      </c>
      <c r="H71" s="156"/>
      <c r="I71" s="156"/>
      <c r="J71" s="136" t="s">
        <v>219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2">
        <v>45</v>
      </c>
      <c r="B72" s="153" t="s">
        <v>336</v>
      </c>
      <c r="C72" s="134" t="s">
        <v>337</v>
      </c>
      <c r="D72" s="154" t="s">
        <v>282</v>
      </c>
      <c r="E72" s="155">
        <v>5.7999999999999996E-3</v>
      </c>
      <c r="F72" s="136" t="s">
        <v>338</v>
      </c>
      <c r="G72" s="136">
        <v>63.51</v>
      </c>
      <c r="H72" s="156"/>
      <c r="I72" s="156"/>
      <c r="J72" s="136" t="s">
        <v>219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2">
        <v>46</v>
      </c>
      <c r="B73" s="153" t="s">
        <v>339</v>
      </c>
      <c r="C73" s="134" t="s">
        <v>340</v>
      </c>
      <c r="D73" s="154" t="s">
        <v>317</v>
      </c>
      <c r="E73" s="155">
        <v>0.35</v>
      </c>
      <c r="F73" s="136" t="s">
        <v>341</v>
      </c>
      <c r="G73" s="136">
        <v>19.739999999999998</v>
      </c>
      <c r="H73" s="156"/>
      <c r="I73" s="156"/>
      <c r="J73" s="136" t="s">
        <v>219</v>
      </c>
      <c r="K73" s="136"/>
      <c r="L73" s="157"/>
      <c r="M73" s="156" t="str">
        <f>IF(ISNUMBER(K73/G73),IF(NOT(K73/G73=0),K73/G73, " "), " ")</f>
        <v xml:space="preserve"> </v>
      </c>
      <c r="N73" s="154"/>
    </row>
    <row r="74" spans="1:14" ht="22.8" x14ac:dyDescent="0.25">
      <c r="A74" s="152">
        <v>47</v>
      </c>
      <c r="B74" s="153" t="s">
        <v>342</v>
      </c>
      <c r="C74" s="134" t="s">
        <v>343</v>
      </c>
      <c r="D74" s="154" t="s">
        <v>344</v>
      </c>
      <c r="E74" s="155">
        <v>1</v>
      </c>
      <c r="F74" s="136" t="s">
        <v>345</v>
      </c>
      <c r="G74" s="136">
        <v>18</v>
      </c>
      <c r="H74" s="156"/>
      <c r="I74" s="156"/>
      <c r="J74" s="136" t="s">
        <v>219</v>
      </c>
      <c r="K74" s="136"/>
      <c r="L74" s="157"/>
      <c r="M74" s="156" t="str">
        <f>IF(ISNUMBER(K74/G74),IF(NOT(K74/G74=0),K74/G74, " "), " ")</f>
        <v xml:space="preserve"> </v>
      </c>
      <c r="N74" s="154"/>
    </row>
    <row r="75" spans="1:14" ht="57" x14ac:dyDescent="0.25">
      <c r="A75" s="152">
        <v>48</v>
      </c>
      <c r="B75" s="153" t="s">
        <v>346</v>
      </c>
      <c r="C75" s="134" t="s">
        <v>347</v>
      </c>
      <c r="D75" s="154" t="s">
        <v>348</v>
      </c>
      <c r="E75" s="155">
        <v>0.64200000000000002</v>
      </c>
      <c r="F75" s="136" t="s">
        <v>349</v>
      </c>
      <c r="G75" s="136">
        <v>7.9</v>
      </c>
      <c r="H75" s="156">
        <v>52.7</v>
      </c>
      <c r="I75" s="156">
        <v>33.83</v>
      </c>
      <c r="J75" s="136" t="s">
        <v>350</v>
      </c>
      <c r="K75" s="136">
        <v>34.799999999999997</v>
      </c>
      <c r="L75" s="157"/>
      <c r="M75" s="156">
        <f>IF(ISNUMBER(K75/G75),IF(NOT(K75/G75=0),K75/G75, " "), " ")</f>
        <v>4.40506329113924</v>
      </c>
      <c r="N75" s="154" t="s">
        <v>351</v>
      </c>
    </row>
    <row r="76" spans="1:14" ht="22.8" x14ac:dyDescent="0.25">
      <c r="A76" s="152">
        <v>49</v>
      </c>
      <c r="B76" s="153" t="s">
        <v>352</v>
      </c>
      <c r="C76" s="134" t="s">
        <v>353</v>
      </c>
      <c r="D76" s="154" t="s">
        <v>348</v>
      </c>
      <c r="E76" s="155">
        <v>12</v>
      </c>
      <c r="F76" s="136" t="s">
        <v>354</v>
      </c>
      <c r="G76" s="136">
        <v>24</v>
      </c>
      <c r="H76" s="156"/>
      <c r="I76" s="156"/>
      <c r="J76" s="136" t="s">
        <v>219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57" x14ac:dyDescent="0.25">
      <c r="A77" s="152">
        <v>50</v>
      </c>
      <c r="B77" s="153" t="s">
        <v>355</v>
      </c>
      <c r="C77" s="134" t="s">
        <v>356</v>
      </c>
      <c r="D77" s="154" t="s">
        <v>348</v>
      </c>
      <c r="E77" s="155">
        <v>1.2</v>
      </c>
      <c r="F77" s="136" t="s">
        <v>357</v>
      </c>
      <c r="G77" s="136">
        <v>77.099999999999994</v>
      </c>
      <c r="H77" s="156">
        <v>224</v>
      </c>
      <c r="I77" s="156">
        <v>268.8</v>
      </c>
      <c r="J77" s="136" t="s">
        <v>358</v>
      </c>
      <c r="K77" s="136">
        <v>274.88</v>
      </c>
      <c r="L77" s="157"/>
      <c r="M77" s="156">
        <f>IF(ISNUMBER(K77/G77),IF(NOT(K77/G77=0),K77/G77, " "), " ")</f>
        <v>3.5652399481193258</v>
      </c>
      <c r="N77" s="154"/>
    </row>
    <row r="78" spans="1:14" ht="34.200000000000003" x14ac:dyDescent="0.25">
      <c r="A78" s="152">
        <v>51</v>
      </c>
      <c r="B78" s="153" t="s">
        <v>359</v>
      </c>
      <c r="C78" s="134" t="s">
        <v>360</v>
      </c>
      <c r="D78" s="154" t="s">
        <v>361</v>
      </c>
      <c r="E78" s="155">
        <v>2</v>
      </c>
      <c r="F78" s="136" t="s">
        <v>362</v>
      </c>
      <c r="G78" s="136">
        <v>32.799999999999997</v>
      </c>
      <c r="H78" s="156">
        <v>89.5</v>
      </c>
      <c r="I78" s="156">
        <v>179</v>
      </c>
      <c r="J78" s="136" t="s">
        <v>363</v>
      </c>
      <c r="K78" s="136">
        <v>183.12</v>
      </c>
      <c r="L78" s="157"/>
      <c r="M78" s="156">
        <f>IF(ISNUMBER(K78/G78),IF(NOT(K78/G78=0),K78/G78, " "), " ")</f>
        <v>5.5829268292682936</v>
      </c>
      <c r="N78" s="154" t="s">
        <v>364</v>
      </c>
    </row>
    <row r="79" spans="1:14" ht="22.8" x14ac:dyDescent="0.25">
      <c r="A79" s="152">
        <v>52</v>
      </c>
      <c r="B79" s="153" t="s">
        <v>365</v>
      </c>
      <c r="C79" s="134" t="s">
        <v>366</v>
      </c>
      <c r="D79" s="154" t="s">
        <v>361</v>
      </c>
      <c r="E79" s="155">
        <v>0.8</v>
      </c>
      <c r="F79" s="136" t="s">
        <v>367</v>
      </c>
      <c r="G79" s="136">
        <v>14.88</v>
      </c>
      <c r="H79" s="156">
        <v>40.729999999999997</v>
      </c>
      <c r="I79" s="156">
        <v>32.58</v>
      </c>
      <c r="J79" s="136" t="s">
        <v>368</v>
      </c>
      <c r="K79" s="136">
        <v>33.369999999999997</v>
      </c>
      <c r="L79" s="157"/>
      <c r="M79" s="156">
        <f>IF(ISNUMBER(K79/G79),IF(NOT(K79/G79=0),K79/G79, " "), " ")</f>
        <v>2.24260752688172</v>
      </c>
      <c r="N79" s="154" t="s">
        <v>369</v>
      </c>
    </row>
    <row r="80" spans="1:14" ht="22.8" x14ac:dyDescent="0.25">
      <c r="A80" s="152">
        <v>53</v>
      </c>
      <c r="B80" s="153" t="s">
        <v>370</v>
      </c>
      <c r="C80" s="134" t="s">
        <v>371</v>
      </c>
      <c r="D80" s="154" t="s">
        <v>286</v>
      </c>
      <c r="E80" s="155">
        <v>1.1459999999999999</v>
      </c>
      <c r="F80" s="136" t="s">
        <v>372</v>
      </c>
      <c r="G80" s="136">
        <v>735.73</v>
      </c>
      <c r="H80" s="156"/>
      <c r="I80" s="156"/>
      <c r="J80" s="136" t="s">
        <v>219</v>
      </c>
      <c r="K80" s="136"/>
      <c r="L80" s="157"/>
      <c r="M80" s="156" t="str">
        <f>IF(ISNUMBER(K80/G80),IF(NOT(K80/G80=0),K80/G80, " "), " ")</f>
        <v xml:space="preserve"> </v>
      </c>
      <c r="N80" s="154"/>
    </row>
    <row r="81" spans="1:14" ht="22.8" x14ac:dyDescent="0.25">
      <c r="A81" s="152">
        <v>54</v>
      </c>
      <c r="B81" s="153" t="s">
        <v>373</v>
      </c>
      <c r="C81" s="134" t="s">
        <v>374</v>
      </c>
      <c r="D81" s="154" t="s">
        <v>282</v>
      </c>
      <c r="E81" s="155">
        <v>3.85E-2</v>
      </c>
      <c r="F81" s="136" t="s">
        <v>375</v>
      </c>
      <c r="G81" s="136">
        <v>27.84</v>
      </c>
      <c r="H81" s="156"/>
      <c r="I81" s="156"/>
      <c r="J81" s="136" t="s">
        <v>219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34.200000000000003" x14ac:dyDescent="0.25">
      <c r="A82" s="152">
        <v>55</v>
      </c>
      <c r="B82" s="153" t="s">
        <v>376</v>
      </c>
      <c r="C82" s="134" t="s">
        <v>377</v>
      </c>
      <c r="D82" s="154" t="s">
        <v>286</v>
      </c>
      <c r="E82" s="155">
        <v>5.0000000000000001E-4</v>
      </c>
      <c r="F82" s="136" t="s">
        <v>311</v>
      </c>
      <c r="G82" s="136">
        <v>0.05</v>
      </c>
      <c r="H82" s="156"/>
      <c r="I82" s="156"/>
      <c r="J82" s="136" t="s">
        <v>219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56</v>
      </c>
      <c r="B83" s="153" t="s">
        <v>378</v>
      </c>
      <c r="C83" s="134" t="s">
        <v>379</v>
      </c>
      <c r="D83" s="154" t="s">
        <v>286</v>
      </c>
      <c r="E83" s="155">
        <v>0.80579999999999996</v>
      </c>
      <c r="F83" s="136" t="s">
        <v>380</v>
      </c>
      <c r="G83" s="136">
        <v>2.5099999999999998</v>
      </c>
      <c r="H83" s="156">
        <v>22.32</v>
      </c>
      <c r="I83" s="156">
        <v>17.98</v>
      </c>
      <c r="J83" s="136" t="s">
        <v>381</v>
      </c>
      <c r="K83" s="136">
        <v>18.34</v>
      </c>
      <c r="L83" s="157"/>
      <c r="M83" s="156">
        <f>IF(ISNUMBER(K83/G83),IF(NOT(K83/G83=0),K83/G83, " "), " ")</f>
        <v>7.3067729083665345</v>
      </c>
      <c r="N83" s="154"/>
    </row>
    <row r="84" spans="1:14" ht="22.8" x14ac:dyDescent="0.25">
      <c r="A84" s="152">
        <v>57</v>
      </c>
      <c r="B84" s="153" t="s">
        <v>382</v>
      </c>
      <c r="C84" s="134" t="s">
        <v>383</v>
      </c>
      <c r="D84" s="154" t="s">
        <v>282</v>
      </c>
      <c r="E84" s="155">
        <v>2.5000000000000001E-2</v>
      </c>
      <c r="F84" s="136" t="s">
        <v>384</v>
      </c>
      <c r="G84" s="136">
        <v>446</v>
      </c>
      <c r="H84" s="156"/>
      <c r="I84" s="156"/>
      <c r="J84" s="136" t="s">
        <v>219</v>
      </c>
      <c r="K84" s="136"/>
      <c r="L84" s="157"/>
      <c r="M84" s="156" t="str">
        <f>IF(ISNUMBER(K84/G84),IF(NOT(K84/G84=0),K84/G84, " "), " ")</f>
        <v xml:space="preserve"> </v>
      </c>
      <c r="N84" s="154" t="s">
        <v>385</v>
      </c>
    </row>
    <row r="85" spans="1:14" ht="34.200000000000003" x14ac:dyDescent="0.25">
      <c r="A85" s="152">
        <v>58</v>
      </c>
      <c r="B85" s="153" t="s">
        <v>386</v>
      </c>
      <c r="C85" s="134" t="s">
        <v>387</v>
      </c>
      <c r="D85" s="154" t="s">
        <v>361</v>
      </c>
      <c r="E85" s="155">
        <v>2</v>
      </c>
      <c r="F85" s="136" t="s">
        <v>388</v>
      </c>
      <c r="G85" s="136">
        <v>49.8</v>
      </c>
      <c r="H85" s="156"/>
      <c r="I85" s="156"/>
      <c r="J85" s="136" t="s">
        <v>389</v>
      </c>
      <c r="K85" s="136">
        <v>257.08</v>
      </c>
      <c r="L85" s="157"/>
      <c r="M85" s="156">
        <f>IF(ISNUMBER(K85/G85),IF(NOT(K85/G85=0),K85/G85, " "), " ")</f>
        <v>5.1622489959839362</v>
      </c>
      <c r="N85" s="154" t="s">
        <v>390</v>
      </c>
    </row>
    <row r="86" spans="1:14" ht="19.350000000000001" customHeight="1" x14ac:dyDescent="0.25">
      <c r="A86" s="150" t="s">
        <v>391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</row>
    <row r="87" spans="1:14" ht="19.350000000000001" customHeight="1" x14ac:dyDescent="0.25">
      <c r="A87" s="128" t="s">
        <v>279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</row>
    <row r="88" spans="1:14" ht="22.8" x14ac:dyDescent="0.25">
      <c r="A88" s="152">
        <v>59</v>
      </c>
      <c r="B88" s="153" t="s">
        <v>392</v>
      </c>
      <c r="C88" s="134" t="s">
        <v>393</v>
      </c>
      <c r="D88" s="154" t="s">
        <v>361</v>
      </c>
      <c r="E88" s="155">
        <v>2</v>
      </c>
      <c r="F88" s="136" t="s">
        <v>219</v>
      </c>
      <c r="G88" s="136"/>
      <c r="H88" s="156"/>
      <c r="I88" s="156"/>
      <c r="J88" s="136" t="s">
        <v>219</v>
      </c>
      <c r="K88" s="136"/>
      <c r="L88" s="157"/>
      <c r="M88" s="156" t="str">
        <f>IF(ISNUMBER(K88/G88),IF(NOT(K88/G88=0),K88/G88, " "), " ")</f>
        <v xml:space="preserve"> </v>
      </c>
      <c r="N88" s="154"/>
    </row>
    <row r="89" spans="1:14" ht="22.8" x14ac:dyDescent="0.25">
      <c r="A89" s="152">
        <v>60</v>
      </c>
      <c r="B89" s="153" t="s">
        <v>394</v>
      </c>
      <c r="C89" s="134" t="s">
        <v>395</v>
      </c>
      <c r="D89" s="154" t="s">
        <v>282</v>
      </c>
      <c r="E89" s="155">
        <v>0.55969999999999998</v>
      </c>
      <c r="F89" s="136" t="s">
        <v>219</v>
      </c>
      <c r="G89" s="136"/>
      <c r="H89" s="156"/>
      <c r="I89" s="156"/>
      <c r="J89" s="136" t="s">
        <v>219</v>
      </c>
      <c r="K89" s="136"/>
      <c r="L89" s="157"/>
      <c r="M89" s="156" t="str">
        <f>IF(ISNUMBER(K89/G89),IF(NOT(K89/G89=0),K89/G89, " "), " ")</f>
        <v xml:space="preserve"> </v>
      </c>
      <c r="N89" s="154"/>
    </row>
    <row r="90" spans="1:14" ht="22.8" x14ac:dyDescent="0.25">
      <c r="A90" s="152">
        <v>61</v>
      </c>
      <c r="B90" s="153" t="s">
        <v>396</v>
      </c>
      <c r="C90" s="134" t="s">
        <v>397</v>
      </c>
      <c r="D90" s="154" t="s">
        <v>282</v>
      </c>
      <c r="E90" s="155">
        <v>8.0000000000000004E-4</v>
      </c>
      <c r="F90" s="136" t="s">
        <v>219</v>
      </c>
      <c r="G90" s="136"/>
      <c r="H90" s="156"/>
      <c r="I90" s="156"/>
      <c r="J90" s="136" t="s">
        <v>219</v>
      </c>
      <c r="K90" s="136"/>
      <c r="L90" s="157"/>
      <c r="M90" s="156" t="str">
        <f>IF(ISNUMBER(K90/G90),IF(NOT(K90/G90=0),K90/G90, " "), " ")</f>
        <v xml:space="preserve"> </v>
      </c>
      <c r="N90" s="154"/>
    </row>
    <row r="91" spans="1:14" ht="22.8" x14ac:dyDescent="0.25">
      <c r="A91" s="158">
        <v>62</v>
      </c>
      <c r="B91" s="159" t="s">
        <v>398</v>
      </c>
      <c r="C91" s="140" t="s">
        <v>399</v>
      </c>
      <c r="D91" s="160" t="s">
        <v>282</v>
      </c>
      <c r="E91" s="161">
        <v>2.5318000000000001</v>
      </c>
      <c r="F91" s="142" t="s">
        <v>219</v>
      </c>
      <c r="G91" s="142"/>
      <c r="H91" s="162"/>
      <c r="I91" s="162"/>
      <c r="J91" s="142" t="s">
        <v>219</v>
      </c>
      <c r="K91" s="142"/>
      <c r="L91" s="163"/>
      <c r="M91" s="162" t="str">
        <f>IF(ISNUMBER(K91/G91),IF(NOT(K91/G91=0),K91/G91, " "), " ")</f>
        <v xml:space="preserve"> </v>
      </c>
      <c r="N91" s="160"/>
    </row>
    <row r="92" spans="1:14" x14ac:dyDescent="0.25">
      <c r="A92" s="144" t="s">
        <v>188</v>
      </c>
      <c r="B92" s="145"/>
      <c r="C92" s="145"/>
      <c r="D92" s="145"/>
      <c r="E92" s="145"/>
      <c r="F92" s="145"/>
      <c r="G92" s="164">
        <v>3957</v>
      </c>
      <c r="H92" s="165"/>
      <c r="I92" s="165"/>
      <c r="J92" s="165"/>
      <c r="K92" s="164">
        <v>7613</v>
      </c>
      <c r="L92" s="166"/>
      <c r="M92" s="164">
        <f ca="1">IF(ISNUMBER(INDIRECT("K" &amp; ROW())/INDIRECT("G" &amp; ROW())),INDIRECT("K" &amp; ROW())/INDIRECT("G" &amp; ROW()), " ")</f>
        <v>1.9239322719231742</v>
      </c>
      <c r="N92" s="146" t="s">
        <v>400</v>
      </c>
    </row>
    <row r="93" spans="1:14" x14ac:dyDescent="0.25">
      <c r="A93" s="144" t="s">
        <v>193</v>
      </c>
      <c r="B93" s="145"/>
      <c r="C93" s="145"/>
      <c r="D93" s="145"/>
      <c r="E93" s="145"/>
      <c r="F93" s="145"/>
      <c r="G93" s="164"/>
      <c r="H93" s="165"/>
      <c r="I93" s="165"/>
      <c r="J93" s="165"/>
      <c r="K93" s="164"/>
      <c r="L93" s="166"/>
      <c r="M93" s="164" t="str">
        <f ca="1">IF(ISNUMBER(INDIRECT("K" &amp; ROW())/INDIRECT("G" &amp; ROW())),INDIRECT("K" &amp; ROW())/INDIRECT("G" &amp; ROW()), " ")</f>
        <v xml:space="preserve"> </v>
      </c>
      <c r="N93" s="146" t="s">
        <v>400</v>
      </c>
    </row>
    <row r="94" spans="1:14" x14ac:dyDescent="0.25">
      <c r="A94" s="144" t="s">
        <v>194</v>
      </c>
      <c r="B94" s="145"/>
      <c r="C94" s="145"/>
      <c r="D94" s="145"/>
      <c r="E94" s="145"/>
      <c r="F94" s="145"/>
      <c r="G94" s="164">
        <v>2184</v>
      </c>
      <c r="H94" s="165"/>
      <c r="I94" s="165"/>
      <c r="J94" s="165"/>
      <c r="K94" s="164">
        <v>6668</v>
      </c>
      <c r="L94" s="166"/>
      <c r="M94" s="164">
        <f ca="1">IF(ISNUMBER(INDIRECT("K" &amp; ROW())/INDIRECT("G" &amp; ROW())),INDIRECT("K" &amp; ROW())/INDIRECT("G" &amp; ROW()), " ")</f>
        <v>3.0531135531135529</v>
      </c>
      <c r="N94" s="146" t="s">
        <v>400</v>
      </c>
    </row>
    <row r="95" spans="1:14" x14ac:dyDescent="0.25">
      <c r="A95" s="144" t="s">
        <v>195</v>
      </c>
      <c r="B95" s="145"/>
      <c r="C95" s="145"/>
      <c r="D95" s="145"/>
      <c r="E95" s="145"/>
      <c r="F95" s="145"/>
      <c r="G95" s="164">
        <v>1744</v>
      </c>
      <c r="H95" s="165"/>
      <c r="I95" s="165"/>
      <c r="J95" s="165"/>
      <c r="K95" s="164">
        <v>841</v>
      </c>
      <c r="L95" s="166"/>
      <c r="M95" s="164">
        <f ca="1">IF(ISNUMBER(INDIRECT("K" &amp; ROW())/INDIRECT("G" &amp; ROW())),INDIRECT("K" &amp; ROW())/INDIRECT("G" &amp; ROW()), " ")</f>
        <v>0.48222477064220182</v>
      </c>
      <c r="N95" s="146" t="s">
        <v>400</v>
      </c>
    </row>
    <row r="96" spans="1:14" x14ac:dyDescent="0.25">
      <c r="A96" s="144" t="s">
        <v>196</v>
      </c>
      <c r="B96" s="145"/>
      <c r="C96" s="145"/>
      <c r="D96" s="145"/>
      <c r="E96" s="145"/>
      <c r="F96" s="145"/>
      <c r="G96" s="164">
        <v>46</v>
      </c>
      <c r="H96" s="165"/>
      <c r="I96" s="165"/>
      <c r="J96" s="165"/>
      <c r="K96" s="164">
        <v>178</v>
      </c>
      <c r="L96" s="166"/>
      <c r="M96" s="164">
        <f ca="1">IF(ISNUMBER(INDIRECT("K" &amp; ROW())/INDIRECT("G" &amp; ROW())),INDIRECT("K" &amp; ROW())/INDIRECT("G" &amp; ROW()), " ")</f>
        <v>3.8695652173913042</v>
      </c>
      <c r="N96" s="146" t="s">
        <v>400</v>
      </c>
    </row>
    <row r="97" spans="1:14" x14ac:dyDescent="0.25">
      <c r="A97" s="147" t="s">
        <v>197</v>
      </c>
      <c r="B97" s="148"/>
      <c r="C97" s="148"/>
      <c r="D97" s="148"/>
      <c r="E97" s="148"/>
      <c r="F97" s="148"/>
      <c r="G97" s="167">
        <v>1794</v>
      </c>
      <c r="H97" s="168"/>
      <c r="I97" s="168"/>
      <c r="J97" s="168"/>
      <c r="K97" s="167">
        <v>6086</v>
      </c>
      <c r="L97" s="169"/>
      <c r="M97" s="167">
        <f ca="1">IF(ISNUMBER(INDIRECT("K" &amp; ROW())/INDIRECT("G" &amp; ROW())),INDIRECT("K" &amp; ROW())/INDIRECT("G" &amp; ROW()), " ")</f>
        <v>3.3924191750278707</v>
      </c>
      <c r="N97" s="149" t="s">
        <v>400</v>
      </c>
    </row>
    <row r="98" spans="1:14" x14ac:dyDescent="0.25">
      <c r="A98" s="147" t="s">
        <v>198</v>
      </c>
      <c r="B98" s="148"/>
      <c r="C98" s="148"/>
      <c r="D98" s="148"/>
      <c r="E98" s="148"/>
      <c r="F98" s="148"/>
      <c r="G98" s="167">
        <v>1138</v>
      </c>
      <c r="H98" s="168"/>
      <c r="I98" s="168"/>
      <c r="J98" s="168"/>
      <c r="K98" s="167">
        <v>3862</v>
      </c>
      <c r="L98" s="169"/>
      <c r="M98" s="167">
        <f ca="1">IF(ISNUMBER(INDIRECT("K" &amp; ROW())/INDIRECT("G" &amp; ROW())),INDIRECT("K" &amp; ROW())/INDIRECT("G" &amp; ROW()), " ")</f>
        <v>3.3936731107205622</v>
      </c>
      <c r="N98" s="149" t="s">
        <v>400</v>
      </c>
    </row>
    <row r="99" spans="1:14" x14ac:dyDescent="0.25">
      <c r="A99" s="147" t="s">
        <v>199</v>
      </c>
      <c r="B99" s="148"/>
      <c r="C99" s="148"/>
      <c r="D99" s="148"/>
      <c r="E99" s="148"/>
      <c r="F99" s="148"/>
      <c r="G99" s="167"/>
      <c r="H99" s="168"/>
      <c r="I99" s="168"/>
      <c r="J99" s="168"/>
      <c r="K99" s="167"/>
      <c r="L99" s="169"/>
      <c r="M99" s="167" t="str">
        <f ca="1">IF(ISNUMBER(INDIRECT("K" &amp; ROW())/INDIRECT("G" &amp; ROW())),INDIRECT("K" &amp; ROW())/INDIRECT("G" &amp; ROW()), " ")</f>
        <v xml:space="preserve"> </v>
      </c>
      <c r="N99" s="149" t="s">
        <v>400</v>
      </c>
    </row>
    <row r="100" spans="1:14" x14ac:dyDescent="0.25">
      <c r="A100" s="144" t="s">
        <v>200</v>
      </c>
      <c r="B100" s="145"/>
      <c r="C100" s="145"/>
      <c r="D100" s="145"/>
      <c r="E100" s="145"/>
      <c r="F100" s="145"/>
      <c r="G100" s="164">
        <v>4986</v>
      </c>
      <c r="H100" s="165"/>
      <c r="I100" s="165"/>
      <c r="J100" s="165"/>
      <c r="K100" s="164">
        <v>118</v>
      </c>
      <c r="L100" s="166"/>
      <c r="M100" s="164">
        <f ca="1">IF(ISNUMBER(INDIRECT("K" &amp; ROW())/INDIRECT("G" &amp; ROW())),INDIRECT("K" &amp; ROW())/INDIRECT("G" &amp; ROW()), " ")</f>
        <v>2.3666265543521862E-2</v>
      </c>
      <c r="N100" s="146" t="s">
        <v>400</v>
      </c>
    </row>
    <row r="101" spans="1:14" x14ac:dyDescent="0.25">
      <c r="A101" s="144" t="s">
        <v>201</v>
      </c>
      <c r="B101" s="145"/>
      <c r="C101" s="145"/>
      <c r="D101" s="145"/>
      <c r="E101" s="145"/>
      <c r="F101" s="145"/>
      <c r="G101" s="164">
        <v>972</v>
      </c>
      <c r="H101" s="165"/>
      <c r="I101" s="165"/>
      <c r="J101" s="165"/>
      <c r="K101" s="164">
        <v>9553</v>
      </c>
      <c r="L101" s="166"/>
      <c r="M101" s="164">
        <f ca="1">IF(ISNUMBER(INDIRECT("K" &amp; ROW())/INDIRECT("G" &amp; ROW())),INDIRECT("K" &amp; ROW())/INDIRECT("G" &amp; ROW()), " ")</f>
        <v>9.8281893004115233</v>
      </c>
      <c r="N101" s="146" t="s">
        <v>400</v>
      </c>
    </row>
    <row r="102" spans="1:14" ht="30" customHeight="1" x14ac:dyDescent="0.25">
      <c r="A102" s="144" t="s">
        <v>202</v>
      </c>
      <c r="B102" s="145"/>
      <c r="C102" s="145"/>
      <c r="D102" s="145"/>
      <c r="E102" s="145"/>
      <c r="F102" s="145"/>
      <c r="G102" s="164">
        <v>240</v>
      </c>
      <c r="H102" s="165"/>
      <c r="I102" s="165"/>
      <c r="J102" s="165"/>
      <c r="K102" s="164">
        <v>1798</v>
      </c>
      <c r="L102" s="166"/>
      <c r="M102" s="164">
        <f ca="1">IF(ISNUMBER(INDIRECT("K" &amp; ROW())/INDIRECT("G" &amp; ROW())),INDIRECT("K" &amp; ROW())/INDIRECT("G" &amp; ROW()), " ")</f>
        <v>7.4916666666666663</v>
      </c>
      <c r="N102" s="146" t="s">
        <v>400</v>
      </c>
    </row>
    <row r="103" spans="1:14" ht="30" customHeight="1" x14ac:dyDescent="0.25">
      <c r="A103" s="144" t="s">
        <v>203</v>
      </c>
      <c r="B103" s="145"/>
      <c r="C103" s="145"/>
      <c r="D103" s="145"/>
      <c r="E103" s="145"/>
      <c r="F103" s="145"/>
      <c r="G103" s="164">
        <v>411</v>
      </c>
      <c r="H103" s="165"/>
      <c r="I103" s="165"/>
      <c r="J103" s="165"/>
      <c r="K103" s="164">
        <v>4472</v>
      </c>
      <c r="L103" s="166"/>
      <c r="M103" s="164">
        <f ca="1">IF(ISNUMBER(INDIRECT("K" &amp; ROW())/INDIRECT("G" &amp; ROW())),INDIRECT("K" &amp; ROW())/INDIRECT("G" &amp; ROW()), " ")</f>
        <v>10.880778588807786</v>
      </c>
      <c r="N103" s="146" t="s">
        <v>400</v>
      </c>
    </row>
    <row r="104" spans="1:14" x14ac:dyDescent="0.25">
      <c r="A104" s="144" t="s">
        <v>204</v>
      </c>
      <c r="B104" s="145"/>
      <c r="C104" s="145"/>
      <c r="D104" s="145"/>
      <c r="E104" s="145"/>
      <c r="F104" s="145"/>
      <c r="G104" s="164">
        <v>69</v>
      </c>
      <c r="H104" s="165"/>
      <c r="I104" s="165"/>
      <c r="J104" s="165"/>
      <c r="K104" s="164">
        <v>303</v>
      </c>
      <c r="L104" s="166"/>
      <c r="M104" s="164">
        <f ca="1">IF(ISNUMBER(INDIRECT("K" &amp; ROW())/INDIRECT("G" &amp; ROW())),INDIRECT("K" &amp; ROW())/INDIRECT("G" &amp; ROW()), " ")</f>
        <v>4.3913043478260869</v>
      </c>
      <c r="N104" s="146" t="s">
        <v>400</v>
      </c>
    </row>
    <row r="105" spans="1:14" ht="30" customHeight="1" x14ac:dyDescent="0.25">
      <c r="A105" s="144" t="s">
        <v>205</v>
      </c>
      <c r="B105" s="145"/>
      <c r="C105" s="145"/>
      <c r="D105" s="145"/>
      <c r="E105" s="145"/>
      <c r="F105" s="145"/>
      <c r="G105" s="164">
        <v>177</v>
      </c>
      <c r="H105" s="165"/>
      <c r="I105" s="165"/>
      <c r="J105" s="165"/>
      <c r="K105" s="164">
        <v>1136</v>
      </c>
      <c r="L105" s="166"/>
      <c r="M105" s="164">
        <f ca="1">IF(ISNUMBER(INDIRECT("K" &amp; ROW())/INDIRECT("G" &amp; ROW())),INDIRECT("K" &amp; ROW())/INDIRECT("G" &amp; ROW()), " ")</f>
        <v>6.4180790960451981</v>
      </c>
      <c r="N105" s="146" t="s">
        <v>400</v>
      </c>
    </row>
    <row r="106" spans="1:14" x14ac:dyDescent="0.25">
      <c r="A106" s="144" t="s">
        <v>206</v>
      </c>
      <c r="B106" s="145"/>
      <c r="C106" s="145"/>
      <c r="D106" s="145"/>
      <c r="E106" s="145"/>
      <c r="F106" s="145"/>
      <c r="G106" s="164">
        <v>34</v>
      </c>
      <c r="H106" s="165"/>
      <c r="I106" s="165"/>
      <c r="J106" s="165"/>
      <c r="K106" s="164">
        <v>181</v>
      </c>
      <c r="L106" s="166"/>
      <c r="M106" s="164">
        <f ca="1">IF(ISNUMBER(INDIRECT("K" &amp; ROW())/INDIRECT("G" &amp; ROW())),INDIRECT("K" &amp; ROW())/INDIRECT("G" &amp; ROW()), " ")</f>
        <v>5.3235294117647056</v>
      </c>
      <c r="N106" s="146" t="s">
        <v>400</v>
      </c>
    </row>
    <row r="107" spans="1:14" x14ac:dyDescent="0.25">
      <c r="A107" s="144" t="s">
        <v>207</v>
      </c>
      <c r="B107" s="145"/>
      <c r="C107" s="145"/>
      <c r="D107" s="145"/>
      <c r="E107" s="145"/>
      <c r="F107" s="145"/>
      <c r="G107" s="164">
        <v>6889</v>
      </c>
      <c r="H107" s="165"/>
      <c r="I107" s="165"/>
      <c r="J107" s="165"/>
      <c r="K107" s="164">
        <v>17561</v>
      </c>
      <c r="L107" s="166"/>
      <c r="M107" s="164">
        <f ca="1">IF(ISNUMBER(INDIRECT("K" &amp; ROW())/INDIRECT("G" &amp; ROW())),INDIRECT("K" &amp; ROW())/INDIRECT("G" &amp; ROW()), " ")</f>
        <v>2.5491363042531572</v>
      </c>
      <c r="N107" s="146" t="s">
        <v>400</v>
      </c>
    </row>
    <row r="108" spans="1:14" x14ac:dyDescent="0.25">
      <c r="A108" s="147" t="s">
        <v>208</v>
      </c>
      <c r="B108" s="148"/>
      <c r="C108" s="148"/>
      <c r="D108" s="148"/>
      <c r="E108" s="148"/>
      <c r="F108" s="148"/>
      <c r="G108" s="167">
        <v>6889</v>
      </c>
      <c r="H108" s="168"/>
      <c r="I108" s="168"/>
      <c r="J108" s="168"/>
      <c r="K108" s="167">
        <v>17561</v>
      </c>
      <c r="L108" s="169"/>
      <c r="M108" s="167">
        <f ca="1">IF(ISNUMBER(INDIRECT("K" &amp; ROW())/INDIRECT("G" &amp; ROW())),INDIRECT("K" &amp; ROW())/INDIRECT("G" &amp; ROW()), " ")</f>
        <v>2.5491363042531572</v>
      </c>
      <c r="N108" s="149" t="s">
        <v>400</v>
      </c>
    </row>
    <row r="109" spans="1:14" x14ac:dyDescent="0.25">
      <c r="A109" s="48"/>
      <c r="G109" s="67"/>
      <c r="H109" s="68"/>
      <c r="I109" s="68"/>
      <c r="J109" s="68"/>
      <c r="K109" s="67"/>
      <c r="L109" s="69"/>
      <c r="M109" s="67"/>
      <c r="N109" s="48"/>
    </row>
    <row r="110" spans="1:14" x14ac:dyDescent="0.25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70"/>
      <c r="M110" s="29"/>
      <c r="N110" s="29"/>
    </row>
    <row r="111" spans="1:14" x14ac:dyDescent="0.25">
      <c r="A111" s="75" t="s">
        <v>71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70"/>
      <c r="M111" s="29"/>
      <c r="N111" s="29"/>
    </row>
    <row r="112" spans="1:14" x14ac:dyDescent="0.25">
      <c r="A112" s="3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70"/>
      <c r="M112" s="29"/>
      <c r="N112" s="29"/>
    </row>
    <row r="113" spans="1:14" x14ac:dyDescent="0.25">
      <c r="A113" s="75" t="s">
        <v>72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70"/>
      <c r="M113" s="29"/>
      <c r="N113" s="29"/>
    </row>
  </sheetData>
  <mergeCells count="50">
    <mergeCell ref="A104:F104"/>
    <mergeCell ref="A105:F105"/>
    <mergeCell ref="A106:F106"/>
    <mergeCell ref="A107:F107"/>
    <mergeCell ref="A108:F108"/>
    <mergeCell ref="A98:F98"/>
    <mergeCell ref="A99:F99"/>
    <mergeCell ref="A100:F100"/>
    <mergeCell ref="A101:F101"/>
    <mergeCell ref="A102:F102"/>
    <mergeCell ref="A103:F103"/>
    <mergeCell ref="A92:F92"/>
    <mergeCell ref="A93:F93"/>
    <mergeCell ref="A94:F94"/>
    <mergeCell ref="A95:F95"/>
    <mergeCell ref="A96:F96"/>
    <mergeCell ref="A97:F97"/>
    <mergeCell ref="A24:N24"/>
    <mergeCell ref="A25:N25"/>
    <mergeCell ref="A37:N37"/>
    <mergeCell ref="A51:N51"/>
    <mergeCell ref="A86:N86"/>
    <mergeCell ref="A87:N8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2016-03-11T05:22:48Z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