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2" i="16"/>
  <c r="M33" i="16"/>
  <c r="M34" i="16"/>
  <c r="M35" i="16"/>
  <c r="M36" i="16"/>
  <c r="M37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5" i="16"/>
  <c r="M66" i="16"/>
  <c r="M67" i="16"/>
  <c r="M68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6" i="8"/>
  <c r="K75" i="8"/>
  <c r="H76" i="8"/>
  <c r="H75" i="8"/>
  <c r="J14" i="16"/>
  <c r="G14" i="16"/>
  <c r="K30" i="8"/>
  <c r="H30" i="8"/>
  <c r="A18" i="16"/>
  <c r="M69" i="16"/>
  <c r="M73" i="16"/>
  <c r="M77" i="16"/>
  <c r="M81" i="16"/>
  <c r="M70" i="16"/>
  <c r="M74" i="16"/>
  <c r="M78" i="16"/>
  <c r="M82" i="16"/>
  <c r="M71" i="16"/>
  <c r="M75" i="16"/>
  <c r="M79" i="16"/>
  <c r="M72" i="16"/>
  <c r="M76" i="16"/>
  <c r="M8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0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9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<sst xmlns="http://schemas.openxmlformats.org/spreadsheetml/2006/main" count="493" uniqueCount="307">
  <si>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</si>
  <si>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</si>
  <si>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</si>
  <si>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</si>
  <si>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</si>
  <si>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</si>
  <si>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</si>
  <si>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</si>
  <si>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</si>
  <si>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</si>
  <si>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</si>
  <si>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</si>
  <si>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</si>
  <si>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</si>
  <si>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</si>
  <si>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</si>
  <si>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</si>
  <si>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</si>
  <si>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</si>
  <si>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</si>
  <si>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</si>
  <si>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</si>
  <si>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</si>
  <si>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</si>
  <si>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</si>
  <si>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</si>
  <si>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</si>
  <si>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</si>
  <si>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</si>
  <si>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</si>
  <si>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</si>
  <si>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</si>
  <si>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</si>
  <si>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</si>
  <si>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</si>
  <si>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</si>
  <si>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</si>
  <si>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</si>
  <si>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</si>
  <si>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</si>
  <si>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</si>
  <si>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</si>
  <si>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</si>
  <si>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</si>
  <si>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</si>
  <si>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</si>
  <si>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</si>
  <si>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</si>
  <si>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</si>
  <si>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</si>
  <si>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</si>
  <si>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</si>
  <si>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</si>
  <si>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</si>
  <si>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</si>
  <si>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</si>
  <si>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</si>
  <si>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</si>
  <si>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</si>
  <si>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</si>
  <si>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</si>
  <si>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</si>
  <si>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</si>
  <si>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</si>
  <si>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</si>
  <si>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</si>
  <si>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17.12.2015</t>
  </si>
  <si>
    <t>01.10.2015</t>
  </si>
  <si>
    <t>31.10.2015</t>
  </si>
  <si>
    <t>О ПРИЕМКЕ ВЫПОЛНЕННЫХ РАБОТ за Октябрь 2015</t>
  </si>
  <si>
    <t>на Мира,6а</t>
  </si>
  <si>
    <t>Сдал:  _________________ //</t>
  </si>
  <si>
    <t>Принял:  _________________ //</t>
  </si>
  <si>
    <t>Раздел 9. СЕНТЯБРЬ</t>
  </si>
  <si>
    <t>кв.28,44,28 ремонт мягкой кровли</t>
  </si>
  <si>
    <t>ТЕРр58-7-3
Ремонт отдельными местами рулонного покрытия с промазкой: рубероидной мастикой
100 м2 покрытия
НР 83% от ФОТ
СП 65% от ФОТ</t>
  </si>
  <si>
    <t>0,0855
83
65</t>
  </si>
  <si>
    <t>129,43
_____
1048,4</t>
  </si>
  <si>
    <t>37,74
_____
3,22</t>
  </si>
  <si>
    <t>104
9
7</t>
  </si>
  <si>
    <t>11
_____
90</t>
  </si>
  <si>
    <t>461
113
88</t>
  </si>
  <si>
    <t>133
_____
314</t>
  </si>
  <si>
    <t>Р</t>
  </si>
  <si>
    <t>14
_____
3</t>
  </si>
  <si>
    <t>ТЕРр58-7-7
Смена существующих рулонных кровель на покрытия из наплавляемых материалов: в один слой
100 м2 покрытия
НР 83% от ФОТ
СП 65% от ФОТ</t>
  </si>
  <si>
    <t>0,112
83
65</t>
  </si>
  <si>
    <t>533,01
_____
2719,35</t>
  </si>
  <si>
    <t>30,09
_____
2,1</t>
  </si>
  <si>
    <t>368
50
39</t>
  </si>
  <si>
    <t>60
_____
305</t>
  </si>
  <si>
    <t>2046
597
467</t>
  </si>
  <si>
    <t>716
_____
1316</t>
  </si>
  <si>
    <t>ТСЦ-101-3336
Бикрост ХПП-3,0
м2</t>
  </si>
  <si>
    <t>15
83
65</t>
  </si>
  <si>
    <t xml:space="preserve">
_____
18,2</t>
  </si>
  <si>
    <t xml:space="preserve">
_____
273</t>
  </si>
  <si>
    <t xml:space="preserve">
_____
767</t>
  </si>
  <si>
    <t>М</t>
  </si>
  <si>
    <t>ТЕРр69-9-1
Очистка помещений от строительного мусора
100 т мусора
НР 78% от ФОТ
СП 50% от ФОТ</t>
  </si>
  <si>
    <t>0,000874
78
50</t>
  </si>
  <si>
    <t>2
2
1</t>
  </si>
  <si>
    <t>21
16
11</t>
  </si>
  <si>
    <t>Раздел 10. НОЯБРЬ</t>
  </si>
  <si>
    <t>подвал</t>
  </si>
  <si>
    <t>ТЕРр65-16-1
Смена сгонов у трубопроводов диаметром: до 20 мм
100 сгонов
НР 103% от ФОТ
СП 60% от ФОТ</t>
  </si>
  <si>
    <t>0,02
103
60</t>
  </si>
  <si>
    <t>345,26
_____
1904,31</t>
  </si>
  <si>
    <t>0,67
_____
0,28</t>
  </si>
  <si>
    <t>45
7
4</t>
  </si>
  <si>
    <t>7
_____
38</t>
  </si>
  <si>
    <t>169
85
50</t>
  </si>
  <si>
    <t>83
_____
86</t>
  </si>
  <si>
    <t>ТЕРр65-5-1
Смена вентилей и клапанов обратных муфтовых диаметром: до 20 мм
100 шт.
НР 103% от ФОТ
СП 60% от ФОТ</t>
  </si>
  <si>
    <t>929,07
_____
76,36</t>
  </si>
  <si>
    <t>20
20
11</t>
  </si>
  <si>
    <t>19
_____
1</t>
  </si>
  <si>
    <t>230
230
134</t>
  </si>
  <si>
    <t>223
_____
6</t>
  </si>
  <si>
    <t>ТСЦ-302-1832
Кран шаровой муфтовый 11Б27П1, диаметром: 20 мм
шт.</t>
  </si>
  <si>
    <t>2
103
60</t>
  </si>
  <si>
    <t xml:space="preserve">
_____
43,5</t>
  </si>
  <si>
    <t xml:space="preserve">
_____
87</t>
  </si>
  <si>
    <t xml:space="preserve">
_____
253</t>
  </si>
  <si>
    <t>Раздел 11. Декабрь</t>
  </si>
  <si>
    <t>кв.27</t>
  </si>
  <si>
    <t>ТЕРр65-6-21
Смена: водомеров диаметром до 65 мм
100 приборов
5 596,01 = 156 961,01 - 100 x 1 513,65
НР 103% от ФОТ
СП 60% от ФОТ</t>
  </si>
  <si>
    <t>2692,01
_____
2790,48</t>
  </si>
  <si>
    <t>112
56
32</t>
  </si>
  <si>
    <t>54
_____
56</t>
  </si>
  <si>
    <t>818
665
388</t>
  </si>
  <si>
    <t>646
_____
159</t>
  </si>
  <si>
    <t>0,04
103
60</t>
  </si>
  <si>
    <t>90
14
8</t>
  </si>
  <si>
    <t>14
_____
76</t>
  </si>
  <si>
    <t>339
171
100</t>
  </si>
  <si>
    <t>166
_____
173</t>
  </si>
  <si>
    <t>Подвал</t>
  </si>
  <si>
    <t>0,01
103
60</t>
  </si>
  <si>
    <t>10
9
5</t>
  </si>
  <si>
    <t>9
_____
1</t>
  </si>
  <si>
    <t>115
114
67</t>
  </si>
  <si>
    <t>111
_____
4</t>
  </si>
  <si>
    <t>ТСЦ-302-1135
Вентили проходные муфтовые: 15KЧ18Р для воды, давлением 1,6 МПа (16 кгс/см2), диаметром 20 мм
шт.</t>
  </si>
  <si>
    <t>1
103
60</t>
  </si>
  <si>
    <t xml:space="preserve">
_____
23,1</t>
  </si>
  <si>
    <t xml:space="preserve">
_____
23</t>
  </si>
  <si>
    <t>ТЕРр65-10-1
Очистка канализационной сети: внутренней
100 м трубопровода
НР 103% от ФОТ
СП 60% от ФОТ</t>
  </si>
  <si>
    <t>0,05
103
60</t>
  </si>
  <si>
    <t>332,63
_____
174,41</t>
  </si>
  <si>
    <t>25
18
10</t>
  </si>
  <si>
    <t>17
_____
8</t>
  </si>
  <si>
    <t>235
206
120</t>
  </si>
  <si>
    <t>200
_____
35</t>
  </si>
  <si>
    <t>Итого прямые затраты по акту</t>
  </si>
  <si>
    <t>212
_____
959</t>
  </si>
  <si>
    <t>2522
_____
3119</t>
  </si>
  <si>
    <t>43
_____
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</si>
  <si>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</si>
  <si>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</si>
  <si>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</si>
  <si>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</si>
  <si>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</si>
  <si>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</si>
  <si>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</si>
  <si>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Крыши, кровли (ремонтно-строительные)</t>
  </si>
  <si>
    <t xml:space="preserve">    Прочие ремонтно-строительные работы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</si>
  <si>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</si>
  <si>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</si>
  <si>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</si>
  <si>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</si>
  <si>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</si>
  <si>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</si>
  <si>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</si>
  <si>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</si>
  <si>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</si>
  <si>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</si>
  <si>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</si>
  <si>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1-2-5</t>
  </si>
  <si>
    <t>Затраты труда рабочих (ср 2,5)</t>
  </si>
  <si>
    <t xml:space="preserve">10,33
</t>
  </si>
  <si>
    <t xml:space="preserve">124,05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</si>
  <si>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</si>
  <si>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</si>
  <si>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</si>
  <si>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</si>
  <si>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</si>
  <si>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</si>
  <si>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</si>
  <si>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</si>
  <si>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</si>
  <si>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</si>
  <si>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</si>
  <si>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</si>
  <si>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</si>
  <si>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</si>
  <si>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</si>
  <si>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</si>
  <si>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Котлы битумные: передвижные 400 л</t>
  </si>
  <si>
    <t xml:space="preserve">32,24
</t>
  </si>
  <si>
    <t xml:space="preserve">107
</t>
  </si>
  <si>
    <t>Горелки газопламенные</t>
  </si>
  <si>
    <t xml:space="preserve">3,35
</t>
  </si>
  <si>
    <t xml:space="preserve">10
</t>
  </si>
  <si>
    <t>Автомобили бортовые, грузоподъемность: до 5 т...</t>
  </si>
  <si>
    <t xml:space="preserve">103,2
</t>
  </si>
  <si>
    <t xml:space="preserve">587
</t>
  </si>
  <si>
    <t>...</t>
  </si>
  <si>
    <t xml:space="preserve">   - Автомобили бортовые, грузоподъемность: до 5 т</t>
  </si>
  <si>
    <t xml:space="preserve">                  Материалы</t>
  </si>
  <si>
    <t>101-0594</t>
  </si>
  <si>
    <t>Мастика битумная кровельная горячая</t>
  </si>
  <si>
    <t xml:space="preserve">т
</t>
  </si>
  <si>
    <t xml:space="preserve">4100
</t>
  </si>
  <si>
    <t xml:space="preserve">14392,66
</t>
  </si>
  <si>
    <t>МТРиЭ ЧО, Пост.от 14.05.2015 г. №19/1, п.115</t>
  </si>
  <si>
    <t>101-0595</t>
  </si>
  <si>
    <t>Мастика битумно-латексная кровельная</t>
  </si>
  <si>
    <t xml:space="preserve">3810
</t>
  </si>
  <si>
    <t xml:space="preserve">14737,42
</t>
  </si>
  <si>
    <t>МТРиЭ ЧО, Пост.от 14.05.2015 г. №19/1, п.374</t>
  </si>
  <si>
    <t>101-0782</t>
  </si>
  <si>
    <t>Поковки из квадратных заготовок, масса: 1,8 кг</t>
  </si>
  <si>
    <t xml:space="preserve">10190
</t>
  </si>
  <si>
    <t xml:space="preserve">74966,29
</t>
  </si>
  <si>
    <t>МТРиЭ ЧО, Пост.от 14.05.2015 г. №19/1, п.117</t>
  </si>
  <si>
    <t>101-1669</t>
  </si>
  <si>
    <t>Очес льняной...</t>
  </si>
  <si>
    <t xml:space="preserve">кг
</t>
  </si>
  <si>
    <t xml:space="preserve">42,4
</t>
  </si>
  <si>
    <t xml:space="preserve">233,71
</t>
  </si>
  <si>
    <t xml:space="preserve">   - Очес льняной</t>
  </si>
  <si>
    <t>10.01.394</t>
  </si>
  <si>
    <t>101-1703</t>
  </si>
  <si>
    <t>Прокладки резиновые (пластина техническая прессованная)...</t>
  </si>
  <si>
    <t xml:space="preserve">22,8
</t>
  </si>
  <si>
    <t xml:space="preserve">122,02
</t>
  </si>
  <si>
    <t xml:space="preserve">   - Прокладки резиновые (пластина техническая прессованная)</t>
  </si>
  <si>
    <t>Среднее (11.06.409,11.06.413,11.06.412,11.06.410,11.06.420)</t>
  </si>
  <si>
    <t>101-1805</t>
  </si>
  <si>
    <t>Гвозди строительные</t>
  </si>
  <si>
    <t xml:space="preserve">9190
</t>
  </si>
  <si>
    <t xml:space="preserve">43509,49
</t>
  </si>
  <si>
    <t>МТРиЭ ЧО, Пост.от 14.05.2015 г. №19/1, п.144</t>
  </si>
  <si>
    <t>101-1875</t>
  </si>
  <si>
    <t>Сталь листовая оцинкованная толщиной листа: 0,7 мм</t>
  </si>
  <si>
    <t xml:space="preserve">11780
</t>
  </si>
  <si>
    <t xml:space="preserve">34072,71
</t>
  </si>
  <si>
    <t>МТРиЭ ЧО, Пост.от 14.05.2015 г. №19/1, п.148</t>
  </si>
  <si>
    <t>101-2278</t>
  </si>
  <si>
    <t>Пропан-бутан, смесь техническая</t>
  </si>
  <si>
    <t xml:space="preserve">9,8
</t>
  </si>
  <si>
    <t xml:space="preserve">34,98
</t>
  </si>
  <si>
    <t>26.03.130</t>
  </si>
  <si>
    <t>101-2576</t>
  </si>
  <si>
    <t>Болты с гайками и шайбами для санитарно-технических работ диаметром: 16 мм...</t>
  </si>
  <si>
    <t xml:space="preserve">20910
</t>
  </si>
  <si>
    <t xml:space="preserve">57244,74
</t>
  </si>
  <si>
    <t xml:space="preserve">   - Болты с гайками и шайбами для санитарно-технических работ диаметром: 16 мм</t>
  </si>
  <si>
    <t>К=1,1 МТРиЭ ЧО, Пост.от 14.05.2015 г. №19/1</t>
  </si>
  <si>
    <t>302-1237</t>
  </si>
  <si>
    <t>Сгоны стальные с муфтой и контргайкой, диаметром: 20 мм...</t>
  </si>
  <si>
    <t xml:space="preserve">шт.
</t>
  </si>
  <si>
    <t xml:space="preserve">18,6
</t>
  </si>
  <si>
    <t xml:space="preserve">41,71
</t>
  </si>
  <si>
    <t xml:space="preserve">   - Сгоны стальные с муфтой и контргайкой, диаметром: 20 мм</t>
  </si>
  <si>
    <t>20.06.962.2+20.06.160.2+20.06.163.2</t>
  </si>
  <si>
    <t>402-0004</t>
  </si>
  <si>
    <t>Раствор готовый кладочный цементный марки: 100</t>
  </si>
  <si>
    <t xml:space="preserve">м3
</t>
  </si>
  <si>
    <t xml:space="preserve">699
</t>
  </si>
  <si>
    <t xml:space="preserve">3265,19
</t>
  </si>
  <si>
    <t>МТРиЭ ЧО, Пост.от 14.05.2015 г. №19/1, п.073</t>
  </si>
  <si>
    <t>408-0141</t>
  </si>
  <si>
    <t>Песок природный для строительных: растворов средний</t>
  </si>
  <si>
    <t xml:space="preserve">117
</t>
  </si>
  <si>
    <t xml:space="preserve">382,02
</t>
  </si>
  <si>
    <t>МТРиЭ ЧО, Пост.от 14.05.2015 г. №19/1, п.095</t>
  </si>
  <si>
    <t>411-0001</t>
  </si>
  <si>
    <t>Вода</t>
  </si>
  <si>
    <t xml:space="preserve">3,11
</t>
  </si>
  <si>
    <t xml:space="preserve">22,77
</t>
  </si>
  <si>
    <t>Среднее (26.01.015, 26.01.017)</t>
  </si>
  <si>
    <t>ТСЦ-101-3336</t>
  </si>
  <si>
    <t>Бикрост ХПП-3,0</t>
  </si>
  <si>
    <t xml:space="preserve">м2
</t>
  </si>
  <si>
    <t xml:space="preserve">18,2
</t>
  </si>
  <si>
    <t xml:space="preserve">51,12
</t>
  </si>
  <si>
    <t>11.01.044</t>
  </si>
  <si>
    <t>ТСЦ-302-1135</t>
  </si>
  <si>
    <t>Вентили проходные муфтовые: 15KЧ18Р для воды, давлением 1,6 МПа (16 кгс/см2), диаметром 20 мм</t>
  </si>
  <si>
    <t xml:space="preserve">23,1
</t>
  </si>
  <si>
    <t>К=1,1 МТРиЭ ЧО, Пост.от 05.11.2015 г. №52/1</t>
  </si>
  <si>
    <t>ТСЦ-302-1832</t>
  </si>
  <si>
    <t>Кран шаровой муфтовый 11Б27П1, диаметром: 20 мм</t>
  </si>
  <si>
    <t xml:space="preserve">43,5
</t>
  </si>
  <si>
    <t xml:space="preserve">126,45
</t>
  </si>
  <si>
    <t xml:space="preserve">          Неучтенные ресурсы</t>
  </si>
  <si>
    <t>101-9121</t>
  </si>
  <si>
    <t>Материалы рулонные кровельные для: верхнего слоя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</si>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</sst>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4"/>
  <sheetViews>
    <sheetView showGridLines="0" tabSelected="1" topLeftCell="D10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18.53</v>
      </c>
      <c r="X14" s="27">
        <v>18.53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0.04</v>
      </c>
      <c r="X15" s="27">
        <v>0.04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1696.86/1000</f>
        <v>1.6968599999999998</v>
      </c>
      <c r="I27" s="85"/>
      <c r="J27" s="35" t="s">
        <v>6</v>
      </c>
      <c r="K27" s="86">
        <f>10354.97/1000</f>
        <v>10.35497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1.857E-2</v>
      </c>
      <c r="I30" s="85"/>
      <c r="J30" s="35" t="s">
        <v>8</v>
      </c>
      <c r="K30" s="86">
        <f>(X14+X15)/1000</f>
        <v>1.857E-2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212</v>
      </c>
      <c r="Z30" s="71">
        <v>204</v>
      </c>
      <c r="AA30" s="71">
        <v>130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212/1000</f>
        <v>0.21199999999999999</v>
      </c>
      <c r="I31" s="85"/>
      <c r="J31" s="35" t="s">
        <v>6</v>
      </c>
      <c r="K31" s="86">
        <f>2528/1000</f>
        <v>2.528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2528</v>
      </c>
      <c r="Z31" s="72">
        <v>2428</v>
      </c>
      <c r="AA31" s="72">
        <v>1558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57</v>
      </c>
      <c r="C42" s="134" t="s">
        <v>75</v>
      </c>
      <c r="D42" s="135" t="s">
        <v>76</v>
      </c>
      <c r="E42" s="136">
        <v>1215.57</v>
      </c>
      <c r="F42" s="137" t="s">
        <v>77</v>
      </c>
      <c r="G42" s="136" t="s">
        <v>78</v>
      </c>
      <c r="H42" s="136" t="s">
        <v>79</v>
      </c>
      <c r="I42" s="136" t="s">
        <v>80</v>
      </c>
      <c r="J42" s="136">
        <v>3</v>
      </c>
      <c r="K42" s="136" t="s">
        <v>81</v>
      </c>
      <c r="L42" s="137" t="s">
        <v>82</v>
      </c>
      <c r="M42" s="137"/>
      <c r="N42" s="137" t="s">
        <v>83</v>
      </c>
      <c r="O42" s="137"/>
      <c r="P42" s="137"/>
      <c r="Q42" s="137"/>
      <c r="R42" s="137"/>
      <c r="S42" s="137"/>
      <c r="T42" s="137"/>
      <c r="U42" s="137"/>
      <c r="V42" s="137" t="s">
        <v>84</v>
      </c>
    </row>
    <row r="43" spans="1:22" ht="79.8" x14ac:dyDescent="0.25">
      <c r="A43" s="132">
        <v>2</v>
      </c>
      <c r="B43" s="133">
        <v>58</v>
      </c>
      <c r="C43" s="134" t="s">
        <v>85</v>
      </c>
      <c r="D43" s="135" t="s">
        <v>86</v>
      </c>
      <c r="E43" s="136">
        <v>3282.45</v>
      </c>
      <c r="F43" s="137" t="s">
        <v>87</v>
      </c>
      <c r="G43" s="136" t="s">
        <v>88</v>
      </c>
      <c r="H43" s="136" t="s">
        <v>89</v>
      </c>
      <c r="I43" s="136" t="s">
        <v>90</v>
      </c>
      <c r="J43" s="136">
        <v>3</v>
      </c>
      <c r="K43" s="136" t="s">
        <v>91</v>
      </c>
      <c r="L43" s="137" t="s">
        <v>92</v>
      </c>
      <c r="M43" s="137"/>
      <c r="N43" s="137" t="s">
        <v>83</v>
      </c>
      <c r="O43" s="137"/>
      <c r="P43" s="137"/>
      <c r="Q43" s="137"/>
      <c r="R43" s="137"/>
      <c r="S43" s="137"/>
      <c r="T43" s="137"/>
      <c r="U43" s="137"/>
      <c r="V43" s="137" t="s">
        <v>84</v>
      </c>
    </row>
    <row r="44" spans="1:22" ht="34.200000000000003" x14ac:dyDescent="0.25">
      <c r="A44" s="132">
        <v>3</v>
      </c>
      <c r="B44" s="133">
        <v>59</v>
      </c>
      <c r="C44" s="134" t="s">
        <v>93</v>
      </c>
      <c r="D44" s="135" t="s">
        <v>94</v>
      </c>
      <c r="E44" s="136">
        <v>18.2</v>
      </c>
      <c r="F44" s="137" t="s">
        <v>95</v>
      </c>
      <c r="G44" s="136"/>
      <c r="H44" s="136">
        <v>273</v>
      </c>
      <c r="I44" s="136" t="s">
        <v>96</v>
      </c>
      <c r="J44" s="136"/>
      <c r="K44" s="136">
        <v>767</v>
      </c>
      <c r="L44" s="137" t="s">
        <v>97</v>
      </c>
      <c r="M44" s="137"/>
      <c r="N44" s="137" t="s">
        <v>98</v>
      </c>
      <c r="O44" s="137"/>
      <c r="P44" s="137"/>
      <c r="Q44" s="137"/>
      <c r="R44" s="137"/>
      <c r="S44" s="137"/>
      <c r="T44" s="137"/>
      <c r="U44" s="137"/>
      <c r="V44" s="137"/>
    </row>
    <row r="45" spans="1:22" ht="68.400000000000006" x14ac:dyDescent="0.25">
      <c r="A45" s="138">
        <v>4</v>
      </c>
      <c r="B45" s="139">
        <v>43</v>
      </c>
      <c r="C45" s="140" t="s">
        <v>99</v>
      </c>
      <c r="D45" s="141" t="s">
        <v>100</v>
      </c>
      <c r="E45" s="142">
        <v>1965.31</v>
      </c>
      <c r="F45" s="143">
        <v>1965.31</v>
      </c>
      <c r="G45" s="142"/>
      <c r="H45" s="142" t="s">
        <v>101</v>
      </c>
      <c r="I45" s="142">
        <v>2</v>
      </c>
      <c r="J45" s="142"/>
      <c r="K45" s="142" t="s">
        <v>102</v>
      </c>
      <c r="L45" s="143">
        <v>21</v>
      </c>
      <c r="M45" s="143"/>
      <c r="N45" s="143" t="s">
        <v>83</v>
      </c>
      <c r="O45" s="143"/>
      <c r="P45" s="143"/>
      <c r="Q45" s="143"/>
      <c r="R45" s="143"/>
      <c r="S45" s="143"/>
      <c r="T45" s="143"/>
      <c r="U45" s="143"/>
      <c r="V45" s="143"/>
    </row>
    <row r="46" spans="1:22" ht="19.350000000000001" customHeight="1" x14ac:dyDescent="0.25">
      <c r="A46" s="128" t="s">
        <v>103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18.45" customHeight="1" x14ac:dyDescent="0.25">
      <c r="A47" s="130" t="s">
        <v>104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68.400000000000006" x14ac:dyDescent="0.25">
      <c r="A48" s="132">
        <v>5</v>
      </c>
      <c r="B48" s="133">
        <v>55</v>
      </c>
      <c r="C48" s="134" t="s">
        <v>105</v>
      </c>
      <c r="D48" s="135" t="s">
        <v>106</v>
      </c>
      <c r="E48" s="136">
        <v>2250.2399999999998</v>
      </c>
      <c r="F48" s="137" t="s">
        <v>107</v>
      </c>
      <c r="G48" s="136" t="s">
        <v>108</v>
      </c>
      <c r="H48" s="136" t="s">
        <v>109</v>
      </c>
      <c r="I48" s="136" t="s">
        <v>110</v>
      </c>
      <c r="J48" s="136"/>
      <c r="K48" s="136" t="s">
        <v>111</v>
      </c>
      <c r="L48" s="137" t="s">
        <v>112</v>
      </c>
      <c r="M48" s="137"/>
      <c r="N48" s="137" t="s">
        <v>83</v>
      </c>
      <c r="O48" s="137"/>
      <c r="P48" s="137"/>
      <c r="Q48" s="137"/>
      <c r="R48" s="137"/>
      <c r="S48" s="137"/>
      <c r="T48" s="137"/>
      <c r="U48" s="137"/>
      <c r="V48" s="137"/>
    </row>
    <row r="49" spans="1:22" ht="68.400000000000006" x14ac:dyDescent="0.25">
      <c r="A49" s="132">
        <v>6</v>
      </c>
      <c r="B49" s="133">
        <v>56</v>
      </c>
      <c r="C49" s="134" t="s">
        <v>113</v>
      </c>
      <c r="D49" s="135" t="s">
        <v>106</v>
      </c>
      <c r="E49" s="136">
        <v>1010.59</v>
      </c>
      <c r="F49" s="137" t="s">
        <v>114</v>
      </c>
      <c r="G49" s="136">
        <v>5.16</v>
      </c>
      <c r="H49" s="136" t="s">
        <v>115</v>
      </c>
      <c r="I49" s="136" t="s">
        <v>116</v>
      </c>
      <c r="J49" s="136"/>
      <c r="K49" s="136" t="s">
        <v>117</v>
      </c>
      <c r="L49" s="137" t="s">
        <v>118</v>
      </c>
      <c r="M49" s="137"/>
      <c r="N49" s="137" t="s">
        <v>83</v>
      </c>
      <c r="O49" s="137"/>
      <c r="P49" s="137"/>
      <c r="Q49" s="137"/>
      <c r="R49" s="137"/>
      <c r="S49" s="137"/>
      <c r="T49" s="137"/>
      <c r="U49" s="137"/>
      <c r="V49" s="137">
        <v>1</v>
      </c>
    </row>
    <row r="50" spans="1:22" ht="45.6" x14ac:dyDescent="0.25">
      <c r="A50" s="138">
        <v>7</v>
      </c>
      <c r="B50" s="139">
        <v>60</v>
      </c>
      <c r="C50" s="140" t="s">
        <v>119</v>
      </c>
      <c r="D50" s="141" t="s">
        <v>120</v>
      </c>
      <c r="E50" s="142">
        <v>43.5</v>
      </c>
      <c r="F50" s="143" t="s">
        <v>121</v>
      </c>
      <c r="G50" s="142"/>
      <c r="H50" s="142">
        <v>87</v>
      </c>
      <c r="I50" s="142" t="s">
        <v>122</v>
      </c>
      <c r="J50" s="142"/>
      <c r="K50" s="142">
        <v>253</v>
      </c>
      <c r="L50" s="143" t="s">
        <v>123</v>
      </c>
      <c r="M50" s="143"/>
      <c r="N50" s="143" t="s">
        <v>98</v>
      </c>
      <c r="O50" s="143"/>
      <c r="P50" s="143"/>
      <c r="Q50" s="143"/>
      <c r="R50" s="143"/>
      <c r="S50" s="143"/>
      <c r="T50" s="143"/>
      <c r="U50" s="143"/>
      <c r="V50" s="143"/>
    </row>
    <row r="51" spans="1:22" ht="19.350000000000001" customHeight="1" x14ac:dyDescent="0.25">
      <c r="A51" s="128" t="s">
        <v>124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</row>
    <row r="52" spans="1:22" ht="18.45" customHeight="1" x14ac:dyDescent="0.25">
      <c r="A52" s="130" t="s">
        <v>125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68.400000000000006" x14ac:dyDescent="0.25">
      <c r="A53" s="132">
        <v>8</v>
      </c>
      <c r="B53" s="133">
        <v>62</v>
      </c>
      <c r="C53" s="134" t="s">
        <v>126</v>
      </c>
      <c r="D53" s="135" t="s">
        <v>106</v>
      </c>
      <c r="E53" s="136">
        <v>5596.01</v>
      </c>
      <c r="F53" s="137" t="s">
        <v>127</v>
      </c>
      <c r="G53" s="136">
        <v>113.52</v>
      </c>
      <c r="H53" s="136" t="s">
        <v>128</v>
      </c>
      <c r="I53" s="136" t="s">
        <v>129</v>
      </c>
      <c r="J53" s="136">
        <v>2</v>
      </c>
      <c r="K53" s="136" t="s">
        <v>130</v>
      </c>
      <c r="L53" s="137" t="s">
        <v>131</v>
      </c>
      <c r="M53" s="137"/>
      <c r="N53" s="137" t="s">
        <v>83</v>
      </c>
      <c r="O53" s="137"/>
      <c r="P53" s="137"/>
      <c r="Q53" s="137"/>
      <c r="R53" s="137"/>
      <c r="S53" s="137"/>
      <c r="T53" s="137"/>
      <c r="U53" s="137"/>
      <c r="V53" s="137">
        <v>13</v>
      </c>
    </row>
    <row r="54" spans="1:22" ht="68.400000000000006" x14ac:dyDescent="0.25">
      <c r="A54" s="132">
        <v>9</v>
      </c>
      <c r="B54" s="133">
        <v>61</v>
      </c>
      <c r="C54" s="134" t="s">
        <v>113</v>
      </c>
      <c r="D54" s="135" t="s">
        <v>106</v>
      </c>
      <c r="E54" s="136">
        <v>1010.59</v>
      </c>
      <c r="F54" s="137" t="s">
        <v>114</v>
      </c>
      <c r="G54" s="136">
        <v>5.16</v>
      </c>
      <c r="H54" s="136" t="s">
        <v>115</v>
      </c>
      <c r="I54" s="136" t="s">
        <v>116</v>
      </c>
      <c r="J54" s="136"/>
      <c r="K54" s="136" t="s">
        <v>117</v>
      </c>
      <c r="L54" s="137" t="s">
        <v>118</v>
      </c>
      <c r="M54" s="137"/>
      <c r="N54" s="137" t="s">
        <v>83</v>
      </c>
      <c r="O54" s="137"/>
      <c r="P54" s="137"/>
      <c r="Q54" s="137"/>
      <c r="R54" s="137"/>
      <c r="S54" s="137"/>
      <c r="T54" s="137"/>
      <c r="U54" s="137"/>
      <c r="V54" s="137">
        <v>1</v>
      </c>
    </row>
    <row r="55" spans="1:22" ht="68.400000000000006" x14ac:dyDescent="0.25">
      <c r="A55" s="132">
        <v>10</v>
      </c>
      <c r="B55" s="133">
        <v>63</v>
      </c>
      <c r="C55" s="134" t="s">
        <v>105</v>
      </c>
      <c r="D55" s="135" t="s">
        <v>132</v>
      </c>
      <c r="E55" s="136">
        <v>2250.2399999999998</v>
      </c>
      <c r="F55" s="137" t="s">
        <v>107</v>
      </c>
      <c r="G55" s="136" t="s">
        <v>108</v>
      </c>
      <c r="H55" s="136" t="s">
        <v>133</v>
      </c>
      <c r="I55" s="136" t="s">
        <v>134</v>
      </c>
      <c r="J55" s="136"/>
      <c r="K55" s="136" t="s">
        <v>135</v>
      </c>
      <c r="L55" s="137" t="s">
        <v>136</v>
      </c>
      <c r="M55" s="137"/>
      <c r="N55" s="137" t="s">
        <v>83</v>
      </c>
      <c r="O55" s="137"/>
      <c r="P55" s="137"/>
      <c r="Q55" s="137"/>
      <c r="R55" s="137"/>
      <c r="S55" s="137"/>
      <c r="T55" s="137"/>
      <c r="U55" s="137"/>
      <c r="V55" s="137"/>
    </row>
    <row r="56" spans="1:22" ht="18.45" customHeight="1" x14ac:dyDescent="0.25">
      <c r="A56" s="130" t="s">
        <v>137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68.400000000000006" x14ac:dyDescent="0.25">
      <c r="A57" s="132">
        <v>11</v>
      </c>
      <c r="B57" s="133">
        <v>64</v>
      </c>
      <c r="C57" s="134" t="s">
        <v>113</v>
      </c>
      <c r="D57" s="135" t="s">
        <v>138</v>
      </c>
      <c r="E57" s="136">
        <v>1010.59</v>
      </c>
      <c r="F57" s="137" t="s">
        <v>114</v>
      </c>
      <c r="G57" s="136">
        <v>5.16</v>
      </c>
      <c r="H57" s="136" t="s">
        <v>139</v>
      </c>
      <c r="I57" s="136" t="s">
        <v>140</v>
      </c>
      <c r="J57" s="136"/>
      <c r="K57" s="136" t="s">
        <v>141</v>
      </c>
      <c r="L57" s="137" t="s">
        <v>142</v>
      </c>
      <c r="M57" s="137"/>
      <c r="N57" s="137" t="s">
        <v>83</v>
      </c>
      <c r="O57" s="137"/>
      <c r="P57" s="137"/>
      <c r="Q57" s="137"/>
      <c r="R57" s="137"/>
      <c r="S57" s="137"/>
      <c r="T57" s="137"/>
      <c r="U57" s="137"/>
      <c r="V57" s="137"/>
    </row>
    <row r="58" spans="1:22" ht="57" x14ac:dyDescent="0.25">
      <c r="A58" s="132">
        <v>12</v>
      </c>
      <c r="B58" s="133">
        <v>65</v>
      </c>
      <c r="C58" s="134" t="s">
        <v>143</v>
      </c>
      <c r="D58" s="135" t="s">
        <v>144</v>
      </c>
      <c r="E58" s="136">
        <v>23.1</v>
      </c>
      <c r="F58" s="137" t="s">
        <v>145</v>
      </c>
      <c r="G58" s="136"/>
      <c r="H58" s="136">
        <v>23</v>
      </c>
      <c r="I58" s="136" t="s">
        <v>146</v>
      </c>
      <c r="J58" s="136"/>
      <c r="K58" s="136"/>
      <c r="L58" s="137"/>
      <c r="M58" s="137"/>
      <c r="N58" s="137" t="s">
        <v>98</v>
      </c>
      <c r="O58" s="137"/>
      <c r="P58" s="137"/>
      <c r="Q58" s="137"/>
      <c r="R58" s="137"/>
      <c r="S58" s="137"/>
      <c r="T58" s="137"/>
      <c r="U58" s="137"/>
      <c r="V58" s="137"/>
    </row>
    <row r="59" spans="1:22" ht="57" x14ac:dyDescent="0.25">
      <c r="A59" s="138">
        <v>13</v>
      </c>
      <c r="B59" s="139">
        <v>66</v>
      </c>
      <c r="C59" s="140" t="s">
        <v>147</v>
      </c>
      <c r="D59" s="141" t="s">
        <v>148</v>
      </c>
      <c r="E59" s="142">
        <v>508.07</v>
      </c>
      <c r="F59" s="143" t="s">
        <v>149</v>
      </c>
      <c r="G59" s="142">
        <v>1.03</v>
      </c>
      <c r="H59" s="142" t="s">
        <v>150</v>
      </c>
      <c r="I59" s="142" t="s">
        <v>151</v>
      </c>
      <c r="J59" s="142"/>
      <c r="K59" s="142" t="s">
        <v>152</v>
      </c>
      <c r="L59" s="143" t="s">
        <v>153</v>
      </c>
      <c r="M59" s="143"/>
      <c r="N59" s="143" t="s">
        <v>83</v>
      </c>
      <c r="O59" s="143"/>
      <c r="P59" s="143"/>
      <c r="Q59" s="143"/>
      <c r="R59" s="143"/>
      <c r="S59" s="143"/>
      <c r="T59" s="143"/>
      <c r="U59" s="143"/>
      <c r="V59" s="143"/>
    </row>
    <row r="60" spans="1:22" ht="34.200000000000003" x14ac:dyDescent="0.25">
      <c r="A60" s="144" t="s">
        <v>154</v>
      </c>
      <c r="B60" s="145"/>
      <c r="C60" s="145"/>
      <c r="D60" s="145"/>
      <c r="E60" s="145"/>
      <c r="F60" s="145"/>
      <c r="G60" s="145"/>
      <c r="H60" s="146">
        <v>1179</v>
      </c>
      <c r="I60" s="146" t="s">
        <v>155</v>
      </c>
      <c r="J60" s="146">
        <v>8</v>
      </c>
      <c r="K60" s="146">
        <v>5684</v>
      </c>
      <c r="L60" s="146" t="s">
        <v>156</v>
      </c>
      <c r="M60" s="146"/>
      <c r="N60" s="146"/>
      <c r="O60" s="146"/>
      <c r="P60" s="146"/>
      <c r="Q60" s="146"/>
      <c r="R60" s="146"/>
      <c r="S60" s="146"/>
      <c r="T60" s="146"/>
      <c r="U60" s="146"/>
      <c r="V60" s="146" t="s">
        <v>157</v>
      </c>
    </row>
    <row r="61" spans="1:22" x14ac:dyDescent="0.25">
      <c r="A61" s="144" t="s">
        <v>158</v>
      </c>
      <c r="B61" s="145"/>
      <c r="C61" s="145"/>
      <c r="D61" s="145"/>
      <c r="E61" s="145"/>
      <c r="F61" s="145"/>
      <c r="G61" s="145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x14ac:dyDescent="0.25">
      <c r="A62" s="144" t="s">
        <v>159</v>
      </c>
      <c r="B62" s="145"/>
      <c r="C62" s="145"/>
      <c r="D62" s="145"/>
      <c r="E62" s="145"/>
      <c r="F62" s="145"/>
      <c r="G62" s="145"/>
      <c r="H62" s="146">
        <v>212</v>
      </c>
      <c r="I62" s="146"/>
      <c r="J62" s="146"/>
      <c r="K62" s="146">
        <v>2528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4" t="s">
        <v>160</v>
      </c>
      <c r="B63" s="145"/>
      <c r="C63" s="145"/>
      <c r="D63" s="145"/>
      <c r="E63" s="145"/>
      <c r="F63" s="145"/>
      <c r="G63" s="145"/>
      <c r="H63" s="146">
        <v>959</v>
      </c>
      <c r="I63" s="146"/>
      <c r="J63" s="146"/>
      <c r="K63" s="146">
        <v>3119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4" t="s">
        <v>161</v>
      </c>
      <c r="B64" s="145"/>
      <c r="C64" s="145"/>
      <c r="D64" s="145"/>
      <c r="E64" s="145"/>
      <c r="F64" s="145"/>
      <c r="G64" s="145"/>
      <c r="H64" s="146">
        <v>8</v>
      </c>
      <c r="I64" s="146"/>
      <c r="J64" s="146"/>
      <c r="K64" s="146">
        <v>43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7" t="s">
        <v>162</v>
      </c>
      <c r="B65" s="148"/>
      <c r="C65" s="148"/>
      <c r="D65" s="148"/>
      <c r="E65" s="148"/>
      <c r="F65" s="148"/>
      <c r="G65" s="148"/>
      <c r="H65" s="149">
        <v>204</v>
      </c>
      <c r="I65" s="149"/>
      <c r="J65" s="149"/>
      <c r="K65" s="149">
        <v>2428</v>
      </c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</row>
    <row r="66" spans="1:22" x14ac:dyDescent="0.25">
      <c r="A66" s="147" t="s">
        <v>163</v>
      </c>
      <c r="B66" s="148"/>
      <c r="C66" s="148"/>
      <c r="D66" s="148"/>
      <c r="E66" s="148"/>
      <c r="F66" s="148"/>
      <c r="G66" s="148"/>
      <c r="H66" s="149">
        <v>130</v>
      </c>
      <c r="I66" s="149"/>
      <c r="J66" s="149"/>
      <c r="K66" s="149">
        <v>1558</v>
      </c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</row>
    <row r="67" spans="1:22" x14ac:dyDescent="0.25">
      <c r="A67" s="147" t="s">
        <v>164</v>
      </c>
      <c r="B67" s="148"/>
      <c r="C67" s="148"/>
      <c r="D67" s="148"/>
      <c r="E67" s="148"/>
      <c r="F67" s="148"/>
      <c r="G67" s="148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</row>
    <row r="68" spans="1:22" x14ac:dyDescent="0.25">
      <c r="A68" s="144" t="s">
        <v>165</v>
      </c>
      <c r="B68" s="145"/>
      <c r="C68" s="145"/>
      <c r="D68" s="145"/>
      <c r="E68" s="145"/>
      <c r="F68" s="145"/>
      <c r="G68" s="145"/>
      <c r="H68" s="146">
        <v>850</v>
      </c>
      <c r="I68" s="146"/>
      <c r="J68" s="146"/>
      <c r="K68" s="146">
        <v>4540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x14ac:dyDescent="0.25">
      <c r="A69" s="144" t="s">
        <v>166</v>
      </c>
      <c r="B69" s="145"/>
      <c r="C69" s="145"/>
      <c r="D69" s="145"/>
      <c r="E69" s="145"/>
      <c r="F69" s="145"/>
      <c r="G69" s="145"/>
      <c r="H69" s="146">
        <v>5</v>
      </c>
      <c r="I69" s="146"/>
      <c r="J69" s="146"/>
      <c r="K69" s="146">
        <v>48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ht="30" customHeight="1" x14ac:dyDescent="0.25">
      <c r="A70" s="144" t="s">
        <v>167</v>
      </c>
      <c r="B70" s="145"/>
      <c r="C70" s="145"/>
      <c r="D70" s="145"/>
      <c r="E70" s="145"/>
      <c r="F70" s="145"/>
      <c r="G70" s="145"/>
      <c r="H70" s="146">
        <v>658</v>
      </c>
      <c r="I70" s="146"/>
      <c r="J70" s="146"/>
      <c r="K70" s="146">
        <v>5082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x14ac:dyDescent="0.25">
      <c r="A71" s="144" t="s">
        <v>168</v>
      </c>
      <c r="B71" s="145"/>
      <c r="C71" s="145"/>
      <c r="D71" s="145"/>
      <c r="E71" s="145"/>
      <c r="F71" s="145"/>
      <c r="G71" s="145"/>
      <c r="H71" s="146">
        <v>1513</v>
      </c>
      <c r="I71" s="146"/>
      <c r="J71" s="146"/>
      <c r="K71" s="146">
        <v>9670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ht="30" customHeight="1" x14ac:dyDescent="0.25">
      <c r="A72" s="144" t="s">
        <v>169</v>
      </c>
      <c r="B72" s="145"/>
      <c r="C72" s="145"/>
      <c r="D72" s="145"/>
      <c r="E72" s="145"/>
      <c r="F72" s="145"/>
      <c r="G72" s="145"/>
      <c r="H72" s="146">
        <v>183.86</v>
      </c>
      <c r="I72" s="146"/>
      <c r="J72" s="146"/>
      <c r="K72" s="146">
        <v>684.97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x14ac:dyDescent="0.25">
      <c r="A73" s="147" t="s">
        <v>170</v>
      </c>
      <c r="B73" s="148"/>
      <c r="C73" s="148"/>
      <c r="D73" s="148"/>
      <c r="E73" s="148"/>
      <c r="F73" s="148"/>
      <c r="G73" s="148"/>
      <c r="H73" s="149">
        <v>1696.86</v>
      </c>
      <c r="I73" s="149"/>
      <c r="J73" s="149"/>
      <c r="K73" s="149">
        <v>10354.969999999999</v>
      </c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</row>
    <row r="74" spans="1:22" x14ac:dyDescent="0.25">
      <c r="A74" s="50"/>
      <c r="B74" s="39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</row>
    <row r="75" spans="1:22" x14ac:dyDescent="0.25">
      <c r="A75" s="50"/>
      <c r="B75" s="39"/>
      <c r="C75" s="73" t="s">
        <v>64</v>
      </c>
      <c r="D75" s="48"/>
      <c r="E75" s="48"/>
      <c r="F75" s="48"/>
      <c r="G75" s="48"/>
      <c r="H75" s="74">
        <f>IF(ISBLANK(Y30),"",ROUND(Z30/Y30,2)*100)</f>
        <v>96</v>
      </c>
      <c r="I75" s="48"/>
      <c r="J75" s="48"/>
      <c r="K75" s="74">
        <f>IF(ISBLANK(Y31),"",ROUND(Z31/Y31,2)*100)</f>
        <v>96</v>
      </c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</row>
    <row r="76" spans="1:22" x14ac:dyDescent="0.25">
      <c r="A76" s="50"/>
      <c r="B76" s="39"/>
      <c r="C76" s="73" t="s">
        <v>65</v>
      </c>
      <c r="D76" s="48"/>
      <c r="E76" s="48"/>
      <c r="F76" s="48"/>
      <c r="G76" s="48"/>
      <c r="H76" s="45">
        <f>IF(ISBLANK(Y30),"",ROUND(AA30/Y30,2)*100)</f>
        <v>61</v>
      </c>
      <c r="I76" s="48"/>
      <c r="J76" s="48"/>
      <c r="K76" s="45">
        <f>IF(ISBLANK(Y31),"",ROUND(AA31/Y31,2)*100)</f>
        <v>62</v>
      </c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</row>
    <row r="77" spans="1:22" x14ac:dyDescent="0.25">
      <c r="A77" s="28"/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</row>
    <row r="78" spans="1:22" x14ac:dyDescent="0.25">
      <c r="B78" s="75" t="s">
        <v>71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</row>
    <row r="79" spans="1:22" x14ac:dyDescent="0.25">
      <c r="B79" s="3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</row>
    <row r="80" spans="1:22" x14ac:dyDescent="0.25">
      <c r="B80" s="75" t="s">
        <v>72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</row>
    <row r="81" spans="2:22" x14ac:dyDescent="0.25">
      <c r="B81" s="46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</row>
    <row r="83" spans="2:22" x14ac:dyDescent="0.25">
      <c r="C83" s="49"/>
      <c r="D83" s="49"/>
      <c r="E83" s="49"/>
      <c r="F83" s="49"/>
      <c r="G83" s="49"/>
    </row>
    <row r="84" spans="2:22" x14ac:dyDescent="0.25">
      <c r="C84" s="49"/>
      <c r="D84" s="49"/>
      <c r="E84" s="49"/>
      <c r="F84" s="49"/>
      <c r="G84" s="49"/>
    </row>
    <row r="85" spans="2:22" x14ac:dyDescent="0.25">
      <c r="C85" s="49"/>
      <c r="D85" s="49"/>
      <c r="E85" s="49"/>
      <c r="F85" s="49"/>
      <c r="G85" s="49"/>
    </row>
    <row r="86" spans="2:22" x14ac:dyDescent="0.25">
      <c r="C86" s="49"/>
      <c r="D86" s="49"/>
      <c r="E86" s="49"/>
      <c r="F86" s="49"/>
      <c r="G86" s="49"/>
    </row>
    <row r="87" spans="2:22" x14ac:dyDescent="0.25">
      <c r="C87" s="49"/>
      <c r="D87" s="49"/>
      <c r="E87" s="49"/>
      <c r="F87" s="49"/>
      <c r="G87" s="49"/>
    </row>
    <row r="88" spans="2:22" x14ac:dyDescent="0.25">
      <c r="C88" s="49"/>
      <c r="D88" s="49"/>
      <c r="E88" s="49"/>
      <c r="F88" s="49"/>
      <c r="G88" s="49"/>
    </row>
    <row r="89" spans="2:22" x14ac:dyDescent="0.25">
      <c r="C89" s="49"/>
      <c r="D89" s="49"/>
      <c r="E89" s="49"/>
      <c r="F89" s="49"/>
      <c r="G89" s="49"/>
    </row>
    <row r="90" spans="2:22" x14ac:dyDescent="0.25">
      <c r="C90" s="49"/>
      <c r="D90" s="49"/>
      <c r="E90" s="49"/>
      <c r="F90" s="49"/>
      <c r="G90" s="49"/>
    </row>
    <row r="91" spans="2:22" x14ac:dyDescent="0.25">
      <c r="C91" s="49"/>
      <c r="D91" s="49"/>
      <c r="E91" s="49"/>
      <c r="F91" s="49"/>
      <c r="G91" s="49"/>
    </row>
    <row r="92" spans="2:22" x14ac:dyDescent="0.25">
      <c r="C92" s="49"/>
      <c r="D92" s="49"/>
      <c r="E92" s="49"/>
      <c r="F92" s="49"/>
      <c r="G92" s="49"/>
    </row>
    <row r="93" spans="2:22" x14ac:dyDescent="0.25">
      <c r="C93" s="49"/>
      <c r="D93" s="49"/>
      <c r="E93" s="49"/>
      <c r="F93" s="49"/>
      <c r="G93" s="49"/>
    </row>
    <row r="94" spans="2:22" x14ac:dyDescent="0.25">
      <c r="C94" s="49"/>
      <c r="D94" s="49"/>
      <c r="E94" s="49"/>
      <c r="F94" s="49"/>
      <c r="G94" s="49"/>
    </row>
  </sheetData>
  <mergeCells count="53">
    <mergeCell ref="A71:G71"/>
    <mergeCell ref="A72:G72"/>
    <mergeCell ref="A73:G73"/>
    <mergeCell ref="A65:G65"/>
    <mergeCell ref="A66:G66"/>
    <mergeCell ref="A67:G67"/>
    <mergeCell ref="A68:G68"/>
    <mergeCell ref="A69:G69"/>
    <mergeCell ref="A70:G70"/>
    <mergeCell ref="A56:V56"/>
    <mergeCell ref="A60:G60"/>
    <mergeCell ref="A61:G61"/>
    <mergeCell ref="A62:G62"/>
    <mergeCell ref="A63:G63"/>
    <mergeCell ref="A64:G64"/>
    <mergeCell ref="A40:V40"/>
    <mergeCell ref="A41:V41"/>
    <mergeCell ref="A46:V46"/>
    <mergeCell ref="A47:V47"/>
    <mergeCell ref="A51:V51"/>
    <mergeCell ref="A52:V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1696.86/1000</f>
        <v>1.6968599999999998</v>
      </c>
      <c r="H11" s="85"/>
      <c r="I11" s="55" t="s">
        <v>6</v>
      </c>
      <c r="J11" s="86">
        <f>10354.97/1000</f>
        <v>10.35497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1.857E-2</v>
      </c>
      <c r="H14" s="85"/>
      <c r="I14" s="55" t="s">
        <v>8</v>
      </c>
      <c r="J14" s="86">
        <f>(P14+P15)/1000</f>
        <v>1.857E-2</v>
      </c>
      <c r="K14" s="87"/>
      <c r="L14" s="58">
        <v>3024</v>
      </c>
      <c r="M14" s="35" t="s">
        <v>8</v>
      </c>
      <c r="N14" s="57"/>
      <c r="O14" s="26">
        <v>18.53</v>
      </c>
      <c r="P14" s="27">
        <v>18.53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212/1000</f>
        <v>0.21199999999999999</v>
      </c>
      <c r="H15" s="117"/>
      <c r="I15" s="55" t="s">
        <v>6</v>
      </c>
      <c r="J15" s="86">
        <f>2528/1000</f>
        <v>2.528</v>
      </c>
      <c r="K15" s="87"/>
      <c r="L15" s="59">
        <v>36258</v>
      </c>
      <c r="M15" s="35" t="s">
        <v>6</v>
      </c>
      <c r="N15" s="57"/>
      <c r="O15" s="26">
        <v>0.04</v>
      </c>
      <c r="P15" s="27">
        <v>0.04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154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171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172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173</v>
      </c>
      <c r="C26" s="134" t="s">
        <v>174</v>
      </c>
      <c r="D26" s="154" t="s">
        <v>175</v>
      </c>
      <c r="E26" s="155">
        <v>0.19</v>
      </c>
      <c r="F26" s="136" t="s">
        <v>176</v>
      </c>
      <c r="G26" s="136">
        <v>1.74</v>
      </c>
      <c r="H26" s="156"/>
      <c r="I26" s="156"/>
      <c r="J26" s="136" t="s">
        <v>177</v>
      </c>
      <c r="K26" s="136">
        <v>20.91</v>
      </c>
      <c r="L26" s="157"/>
      <c r="M26" s="156">
        <f>IF(ISNUMBER(K26/G26),IF(NOT(K26/G26=0),K26/G26, " "), " ")</f>
        <v>12.017241379310345</v>
      </c>
      <c r="N26" s="154"/>
    </row>
    <row r="27" spans="1:23" s="29" customFormat="1" ht="22.8" x14ac:dyDescent="0.25">
      <c r="A27" s="152">
        <v>2</v>
      </c>
      <c r="B27" s="153" t="s">
        <v>178</v>
      </c>
      <c r="C27" s="134" t="s">
        <v>179</v>
      </c>
      <c r="D27" s="154" t="s">
        <v>175</v>
      </c>
      <c r="E27" s="155">
        <v>2.68</v>
      </c>
      <c r="F27" s="136" t="s">
        <v>180</v>
      </c>
      <c r="G27" s="136">
        <v>27.68</v>
      </c>
      <c r="H27" s="156"/>
      <c r="I27" s="156"/>
      <c r="J27" s="136" t="s">
        <v>181</v>
      </c>
      <c r="K27" s="136">
        <v>332.45</v>
      </c>
      <c r="L27" s="157"/>
      <c r="M27" s="156">
        <f>IF(ISNUMBER(K27/G27),IF(NOT(K27/G27=0),K27/G27, " "), " ")</f>
        <v>12.010476878612716</v>
      </c>
      <c r="N27" s="154"/>
    </row>
    <row r="28" spans="1:23" s="29" customFormat="1" ht="22.8" x14ac:dyDescent="0.25">
      <c r="A28" s="152">
        <v>3</v>
      </c>
      <c r="B28" s="153" t="s">
        <v>182</v>
      </c>
      <c r="C28" s="134" t="s">
        <v>183</v>
      </c>
      <c r="D28" s="154" t="s">
        <v>175</v>
      </c>
      <c r="E28" s="155">
        <v>13.94</v>
      </c>
      <c r="F28" s="136" t="s">
        <v>184</v>
      </c>
      <c r="G28" s="136">
        <v>159.88</v>
      </c>
      <c r="H28" s="156"/>
      <c r="I28" s="156"/>
      <c r="J28" s="136" t="s">
        <v>185</v>
      </c>
      <c r="K28" s="136">
        <v>1918.41</v>
      </c>
      <c r="L28" s="157"/>
      <c r="M28" s="156">
        <f>IF(ISNUMBER(K28/G28),IF(NOT(K28/G28=0),K28/G28, " "), " ")</f>
        <v>11.999061796347261</v>
      </c>
      <c r="N28" s="154"/>
    </row>
    <row r="29" spans="1:23" s="29" customFormat="1" ht="22.8" x14ac:dyDescent="0.25">
      <c r="A29" s="152">
        <v>4</v>
      </c>
      <c r="B29" s="153" t="s">
        <v>186</v>
      </c>
      <c r="C29" s="134" t="s">
        <v>187</v>
      </c>
      <c r="D29" s="154" t="s">
        <v>175</v>
      </c>
      <c r="E29" s="155">
        <v>1.72</v>
      </c>
      <c r="F29" s="136" t="s">
        <v>188</v>
      </c>
      <c r="G29" s="136">
        <v>20.69</v>
      </c>
      <c r="H29" s="156"/>
      <c r="I29" s="156"/>
      <c r="J29" s="136" t="s">
        <v>189</v>
      </c>
      <c r="K29" s="136">
        <v>248.25</v>
      </c>
      <c r="L29" s="157"/>
      <c r="M29" s="156">
        <f>IF(ISNUMBER(K29/G29),IF(NOT(K29/G29=0),K29/G29, " "), " ")</f>
        <v>11.998550024166263</v>
      </c>
      <c r="N29" s="154"/>
    </row>
    <row r="30" spans="1:23" ht="22.8" x14ac:dyDescent="0.25">
      <c r="A30" s="152">
        <v>5</v>
      </c>
      <c r="B30" s="153">
        <v>2</v>
      </c>
      <c r="C30" s="134" t="s">
        <v>190</v>
      </c>
      <c r="D30" s="154" t="s">
        <v>175</v>
      </c>
      <c r="E30" s="155">
        <v>0.04</v>
      </c>
      <c r="F30" s="136" t="s">
        <v>191</v>
      </c>
      <c r="G30" s="136"/>
      <c r="H30" s="156"/>
      <c r="I30" s="156"/>
      <c r="J30" s="136" t="s">
        <v>191</v>
      </c>
      <c r="K30" s="136"/>
      <c r="L30" s="157"/>
      <c r="M30" s="156" t="str">
        <f>IF(ISNUMBER(K30/G30),IF(NOT(K30/G30=0),K30/G30, " "), " ")</f>
        <v xml:space="preserve"> </v>
      </c>
      <c r="N30" s="154"/>
    </row>
    <row r="31" spans="1:23" ht="19.350000000000001" customHeight="1" x14ac:dyDescent="0.25">
      <c r="A31" s="128" t="s">
        <v>192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23" ht="22.8" x14ac:dyDescent="0.25">
      <c r="A32" s="152">
        <v>6</v>
      </c>
      <c r="B32" s="153">
        <v>30954</v>
      </c>
      <c r="C32" s="134" t="s">
        <v>193</v>
      </c>
      <c r="D32" s="154" t="s">
        <v>194</v>
      </c>
      <c r="E32" s="155">
        <v>0.04</v>
      </c>
      <c r="F32" s="136" t="s">
        <v>195</v>
      </c>
      <c r="G32" s="136">
        <v>1.34</v>
      </c>
      <c r="H32" s="156"/>
      <c r="I32" s="156"/>
      <c r="J32" s="136" t="s">
        <v>196</v>
      </c>
      <c r="K32" s="136">
        <v>6.52</v>
      </c>
      <c r="L32" s="157"/>
      <c r="M32" s="156">
        <f>IF(ISNUMBER(K32/G32),IF(NOT(K32/G32=0),K32/G32, " "), " ")</f>
        <v>4.8656716417910442</v>
      </c>
      <c r="N32" s="154" t="s">
        <v>197</v>
      </c>
    </row>
    <row r="33" spans="1:14" ht="22.8" x14ac:dyDescent="0.25">
      <c r="A33" s="152">
        <v>7</v>
      </c>
      <c r="B33" s="153">
        <v>121011</v>
      </c>
      <c r="C33" s="134" t="s">
        <v>198</v>
      </c>
      <c r="D33" s="154" t="s">
        <v>194</v>
      </c>
      <c r="E33" s="155">
        <v>0.05</v>
      </c>
      <c r="F33" s="136" t="s">
        <v>199</v>
      </c>
      <c r="G33" s="136">
        <v>1.61</v>
      </c>
      <c r="H33" s="156"/>
      <c r="I33" s="156"/>
      <c r="J33" s="136" t="s">
        <v>200</v>
      </c>
      <c r="K33" s="136">
        <v>5.35</v>
      </c>
      <c r="L33" s="157"/>
      <c r="M33" s="156">
        <f>IF(ISNUMBER(K33/G33),IF(NOT(K33/G33=0),K33/G33, " "), " ")</f>
        <v>3.3229813664596271</v>
      </c>
      <c r="N33" s="154" t="s">
        <v>197</v>
      </c>
    </row>
    <row r="34" spans="1:14" ht="22.8" x14ac:dyDescent="0.25">
      <c r="A34" s="152">
        <v>8</v>
      </c>
      <c r="B34" s="153">
        <v>150401</v>
      </c>
      <c r="C34" s="134" t="s">
        <v>201</v>
      </c>
      <c r="D34" s="154" t="s">
        <v>194</v>
      </c>
      <c r="E34" s="155">
        <v>0.49</v>
      </c>
      <c r="F34" s="136" t="s">
        <v>202</v>
      </c>
      <c r="G34" s="136">
        <v>1.64</v>
      </c>
      <c r="H34" s="156"/>
      <c r="I34" s="156"/>
      <c r="J34" s="136" t="s">
        <v>203</v>
      </c>
      <c r="K34" s="136">
        <v>4.9000000000000004</v>
      </c>
      <c r="L34" s="157"/>
      <c r="M34" s="156">
        <f>IF(ISNUMBER(K34/G34),IF(NOT(K34/G34=0),K34/G34, " "), " ")</f>
        <v>2.9878048780487809</v>
      </c>
      <c r="N34" s="154" t="s">
        <v>197</v>
      </c>
    </row>
    <row r="35" spans="1:14" ht="22.8" x14ac:dyDescent="0.25">
      <c r="A35" s="152">
        <v>9</v>
      </c>
      <c r="B35" s="153">
        <v>400001</v>
      </c>
      <c r="C35" s="134" t="s">
        <v>204</v>
      </c>
      <c r="D35" s="154" t="s">
        <v>194</v>
      </c>
      <c r="E35" s="155">
        <v>0.04</v>
      </c>
      <c r="F35" s="136" t="s">
        <v>205</v>
      </c>
      <c r="G35" s="136">
        <v>4.12</v>
      </c>
      <c r="H35" s="156"/>
      <c r="I35" s="156"/>
      <c r="J35" s="136" t="s">
        <v>206</v>
      </c>
      <c r="K35" s="136">
        <v>23.48</v>
      </c>
      <c r="L35" s="157"/>
      <c r="M35" s="156">
        <f>IF(ISNUMBER(K35/G35),IF(NOT(K35/G35=0),K35/G35, " "), " ")</f>
        <v>5.6990291262135919</v>
      </c>
      <c r="N35" s="154" t="s">
        <v>207</v>
      </c>
    </row>
    <row r="36" spans="1:14" ht="22.8" x14ac:dyDescent="0.25">
      <c r="A36" s="152">
        <v>10</v>
      </c>
      <c r="B36" s="153">
        <v>400001</v>
      </c>
      <c r="C36" s="134" t="s">
        <v>208</v>
      </c>
      <c r="D36" s="154" t="s">
        <v>194</v>
      </c>
      <c r="E36" s="155">
        <v>0.02</v>
      </c>
      <c r="F36" s="136" t="s">
        <v>205</v>
      </c>
      <c r="G36" s="136">
        <v>2.06</v>
      </c>
      <c r="H36" s="156"/>
      <c r="I36" s="156"/>
      <c r="J36" s="136" t="s">
        <v>206</v>
      </c>
      <c r="K36" s="136">
        <v>11.74</v>
      </c>
      <c r="L36" s="157"/>
      <c r="M36" s="156">
        <f>IF(ISNUMBER(K36/G36),IF(NOT(K36/G36=0),K36/G36, " "), " ")</f>
        <v>5.6990291262135919</v>
      </c>
      <c r="N36" s="154" t="s">
        <v>197</v>
      </c>
    </row>
    <row r="37" spans="1:14" ht="22.8" x14ac:dyDescent="0.25">
      <c r="A37" s="152">
        <v>11</v>
      </c>
      <c r="B37" s="153">
        <v>400001</v>
      </c>
      <c r="C37" s="134" t="s">
        <v>208</v>
      </c>
      <c r="D37" s="154" t="s">
        <v>194</v>
      </c>
      <c r="E37" s="155">
        <v>0.02</v>
      </c>
      <c r="F37" s="136" t="s">
        <v>205</v>
      </c>
      <c r="G37" s="136">
        <v>2.06</v>
      </c>
      <c r="H37" s="156"/>
      <c r="I37" s="156"/>
      <c r="J37" s="136" t="s">
        <v>206</v>
      </c>
      <c r="K37" s="136">
        <v>11.74</v>
      </c>
      <c r="L37" s="157"/>
      <c r="M37" s="156">
        <f>IF(ISNUMBER(K37/G37),IF(NOT(K37/G37=0),K37/G37, " "), " ")</f>
        <v>5.6990291262135919</v>
      </c>
      <c r="N37" s="154"/>
    </row>
    <row r="38" spans="1:14" ht="19.350000000000001" customHeight="1" x14ac:dyDescent="0.25">
      <c r="A38" s="128" t="s">
        <v>209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</row>
    <row r="39" spans="1:14" ht="34.200000000000003" x14ac:dyDescent="0.25">
      <c r="A39" s="152">
        <v>12</v>
      </c>
      <c r="B39" s="153" t="s">
        <v>210</v>
      </c>
      <c r="C39" s="134" t="s">
        <v>211</v>
      </c>
      <c r="D39" s="154" t="s">
        <v>212</v>
      </c>
      <c r="E39" s="155">
        <v>2.1399999999999999E-2</v>
      </c>
      <c r="F39" s="136" t="s">
        <v>213</v>
      </c>
      <c r="G39" s="136">
        <v>87.74</v>
      </c>
      <c r="H39" s="156">
        <v>13768</v>
      </c>
      <c r="I39" s="156">
        <v>294.64</v>
      </c>
      <c r="J39" s="136" t="s">
        <v>214</v>
      </c>
      <c r="K39" s="136">
        <v>308</v>
      </c>
      <c r="L39" s="157"/>
      <c r="M39" s="156">
        <f>IF(ISNUMBER(K39/G39),IF(NOT(K39/G39=0),K39/G39, " "), " ")</f>
        <v>3.5103715523136541</v>
      </c>
      <c r="N39" s="154" t="s">
        <v>215</v>
      </c>
    </row>
    <row r="40" spans="1:14" ht="34.200000000000003" x14ac:dyDescent="0.25">
      <c r="A40" s="152">
        <v>13</v>
      </c>
      <c r="B40" s="153" t="s">
        <v>216</v>
      </c>
      <c r="C40" s="134" t="s">
        <v>217</v>
      </c>
      <c r="D40" s="154" t="s">
        <v>212</v>
      </c>
      <c r="E40" s="155">
        <v>2.0000000000000001E-4</v>
      </c>
      <c r="F40" s="136" t="s">
        <v>218</v>
      </c>
      <c r="G40" s="136">
        <v>0.76</v>
      </c>
      <c r="H40" s="156">
        <v>14106</v>
      </c>
      <c r="I40" s="156">
        <v>2.82</v>
      </c>
      <c r="J40" s="136" t="s">
        <v>219</v>
      </c>
      <c r="K40" s="136">
        <v>2.95</v>
      </c>
      <c r="L40" s="157"/>
      <c r="M40" s="156">
        <f>IF(ISNUMBER(K40/G40),IF(NOT(K40/G40=0),K40/G40, " "), " ")</f>
        <v>3.8815789473684212</v>
      </c>
      <c r="N40" s="154" t="s">
        <v>220</v>
      </c>
    </row>
    <row r="41" spans="1:14" ht="34.200000000000003" x14ac:dyDescent="0.25">
      <c r="A41" s="152">
        <v>14</v>
      </c>
      <c r="B41" s="153" t="s">
        <v>221</v>
      </c>
      <c r="C41" s="134" t="s">
        <v>222</v>
      </c>
      <c r="D41" s="154" t="s">
        <v>212</v>
      </c>
      <c r="E41" s="155">
        <v>4.7999999999999996E-3</v>
      </c>
      <c r="F41" s="136" t="s">
        <v>223</v>
      </c>
      <c r="G41" s="136">
        <v>48.91</v>
      </c>
      <c r="H41" s="156">
        <v>73200</v>
      </c>
      <c r="I41" s="156">
        <v>351.36</v>
      </c>
      <c r="J41" s="136" t="s">
        <v>224</v>
      </c>
      <c r="K41" s="136">
        <v>359.84</v>
      </c>
      <c r="L41" s="157"/>
      <c r="M41" s="156">
        <f>IF(ISNUMBER(K41/G41),IF(NOT(K41/G41=0),K41/G41, " "), " ")</f>
        <v>7.3571866693927621</v>
      </c>
      <c r="N41" s="154" t="s">
        <v>225</v>
      </c>
    </row>
    <row r="42" spans="1:14" ht="22.8" x14ac:dyDescent="0.25">
      <c r="A42" s="152">
        <v>15</v>
      </c>
      <c r="B42" s="153" t="s">
        <v>226</v>
      </c>
      <c r="C42" s="134" t="s">
        <v>227</v>
      </c>
      <c r="D42" s="154" t="s">
        <v>228</v>
      </c>
      <c r="E42" s="155">
        <v>4.7E-2</v>
      </c>
      <c r="F42" s="136" t="s">
        <v>229</v>
      </c>
      <c r="G42" s="136">
        <v>1.99</v>
      </c>
      <c r="H42" s="156">
        <v>228.81</v>
      </c>
      <c r="I42" s="156">
        <v>10.75</v>
      </c>
      <c r="J42" s="136" t="s">
        <v>230</v>
      </c>
      <c r="K42" s="136">
        <v>10.98</v>
      </c>
      <c r="L42" s="157"/>
      <c r="M42" s="156">
        <f>IF(ISNUMBER(K42/G42),IF(NOT(K42/G42=0),K42/G42, " "), " ")</f>
        <v>5.517587939698493</v>
      </c>
      <c r="N42" s="154" t="s">
        <v>207</v>
      </c>
    </row>
    <row r="43" spans="1:14" ht="22.8" x14ac:dyDescent="0.25">
      <c r="A43" s="152">
        <v>16</v>
      </c>
      <c r="B43" s="153" t="s">
        <v>226</v>
      </c>
      <c r="C43" s="134" t="s">
        <v>231</v>
      </c>
      <c r="D43" s="154" t="s">
        <v>228</v>
      </c>
      <c r="E43" s="155">
        <v>1.7999999999999999E-2</v>
      </c>
      <c r="F43" s="136" t="s">
        <v>229</v>
      </c>
      <c r="G43" s="136">
        <v>0.76</v>
      </c>
      <c r="H43" s="156">
        <v>228.81</v>
      </c>
      <c r="I43" s="156">
        <v>4.12</v>
      </c>
      <c r="J43" s="136" t="s">
        <v>230</v>
      </c>
      <c r="K43" s="136">
        <v>4.2</v>
      </c>
      <c r="L43" s="157"/>
      <c r="M43" s="156">
        <f>IF(ISNUMBER(K43/G43),IF(NOT(K43/G43=0),K43/G43, " "), " ")</f>
        <v>5.5263157894736841</v>
      </c>
      <c r="N43" s="154" t="s">
        <v>232</v>
      </c>
    </row>
    <row r="44" spans="1:14" ht="22.8" x14ac:dyDescent="0.25">
      <c r="A44" s="152">
        <v>17</v>
      </c>
      <c r="B44" s="153" t="s">
        <v>226</v>
      </c>
      <c r="C44" s="134" t="s">
        <v>231</v>
      </c>
      <c r="D44" s="154" t="s">
        <v>228</v>
      </c>
      <c r="E44" s="155">
        <v>2.9000000000000001E-2</v>
      </c>
      <c r="F44" s="136" t="s">
        <v>229</v>
      </c>
      <c r="G44" s="136">
        <v>1.23</v>
      </c>
      <c r="H44" s="156">
        <v>228.81</v>
      </c>
      <c r="I44" s="156">
        <v>6.63</v>
      </c>
      <c r="J44" s="136" t="s">
        <v>230</v>
      </c>
      <c r="K44" s="136">
        <v>6.78</v>
      </c>
      <c r="L44" s="157"/>
      <c r="M44" s="156">
        <f>IF(ISNUMBER(K44/G44),IF(NOT(K44/G44=0),K44/G44, " "), " ")</f>
        <v>5.51219512195122</v>
      </c>
      <c r="N44" s="154"/>
    </row>
    <row r="45" spans="1:14" ht="22.8" x14ac:dyDescent="0.25">
      <c r="A45" s="152">
        <v>18</v>
      </c>
      <c r="B45" s="153" t="s">
        <v>233</v>
      </c>
      <c r="C45" s="134" t="s">
        <v>234</v>
      </c>
      <c r="D45" s="154" t="s">
        <v>228</v>
      </c>
      <c r="E45" s="155">
        <v>0.2</v>
      </c>
      <c r="F45" s="136" t="s">
        <v>235</v>
      </c>
      <c r="G45" s="136">
        <v>4.5599999999999996</v>
      </c>
      <c r="H45" s="156">
        <v>119.32</v>
      </c>
      <c r="I45" s="156">
        <v>23.86</v>
      </c>
      <c r="J45" s="136" t="s">
        <v>236</v>
      </c>
      <c r="K45" s="136">
        <v>24.4</v>
      </c>
      <c r="L45" s="157"/>
      <c r="M45" s="156">
        <f>IF(ISNUMBER(K45/G45),IF(NOT(K45/G45=0),K45/G45, " "), " ")</f>
        <v>5.3508771929824563</v>
      </c>
      <c r="N45" s="154" t="s">
        <v>207</v>
      </c>
    </row>
    <row r="46" spans="1:14" ht="22.8" x14ac:dyDescent="0.25">
      <c r="A46" s="152">
        <v>19</v>
      </c>
      <c r="B46" s="153" t="s">
        <v>233</v>
      </c>
      <c r="C46" s="134" t="s">
        <v>237</v>
      </c>
      <c r="D46" s="154" t="s">
        <v>228</v>
      </c>
      <c r="E46" s="155">
        <v>0.1</v>
      </c>
      <c r="F46" s="136" t="s">
        <v>235</v>
      </c>
      <c r="G46" s="136">
        <v>2.2799999999999998</v>
      </c>
      <c r="H46" s="156">
        <v>119.32</v>
      </c>
      <c r="I46" s="156">
        <v>11.93</v>
      </c>
      <c r="J46" s="136" t="s">
        <v>236</v>
      </c>
      <c r="K46" s="136">
        <v>12.2</v>
      </c>
      <c r="L46" s="157"/>
      <c r="M46" s="156">
        <f>IF(ISNUMBER(K46/G46),IF(NOT(K46/G46=0),K46/G46, " "), " ")</f>
        <v>5.3508771929824563</v>
      </c>
      <c r="N46" s="154"/>
    </row>
    <row r="47" spans="1:14" ht="45.6" x14ac:dyDescent="0.25">
      <c r="A47" s="152">
        <v>20</v>
      </c>
      <c r="B47" s="153" t="s">
        <v>233</v>
      </c>
      <c r="C47" s="134" t="s">
        <v>237</v>
      </c>
      <c r="D47" s="154" t="s">
        <v>228</v>
      </c>
      <c r="E47" s="155">
        <v>0.1</v>
      </c>
      <c r="F47" s="136" t="s">
        <v>235</v>
      </c>
      <c r="G47" s="136">
        <v>2.2799999999999998</v>
      </c>
      <c r="H47" s="156">
        <v>119.32</v>
      </c>
      <c r="I47" s="156">
        <v>11.93</v>
      </c>
      <c r="J47" s="136" t="s">
        <v>236</v>
      </c>
      <c r="K47" s="136">
        <v>12.2</v>
      </c>
      <c r="L47" s="157"/>
      <c r="M47" s="156">
        <f>IF(ISNUMBER(K47/G47),IF(NOT(K47/G47=0),K47/G47, " "), " ")</f>
        <v>5.3508771929824563</v>
      </c>
      <c r="N47" s="154" t="s">
        <v>238</v>
      </c>
    </row>
    <row r="48" spans="1:14" ht="34.200000000000003" x14ac:dyDescent="0.25">
      <c r="A48" s="152">
        <v>21</v>
      </c>
      <c r="B48" s="153" t="s">
        <v>239</v>
      </c>
      <c r="C48" s="134" t="s">
        <v>240</v>
      </c>
      <c r="D48" s="154" t="s">
        <v>212</v>
      </c>
      <c r="E48" s="155">
        <v>2.0000000000000001E-4</v>
      </c>
      <c r="F48" s="136" t="s">
        <v>241</v>
      </c>
      <c r="G48" s="136">
        <v>1.84</v>
      </c>
      <c r="H48" s="156">
        <v>42360</v>
      </c>
      <c r="I48" s="156">
        <v>8.4700000000000006</v>
      </c>
      <c r="J48" s="136" t="s">
        <v>242</v>
      </c>
      <c r="K48" s="136">
        <v>8.6999999999999993</v>
      </c>
      <c r="L48" s="157"/>
      <c r="M48" s="156">
        <f>IF(ISNUMBER(K48/G48),IF(NOT(K48/G48=0),K48/G48, " "), " ")</f>
        <v>4.7282608695652169</v>
      </c>
      <c r="N48" s="154" t="s">
        <v>243</v>
      </c>
    </row>
    <row r="49" spans="1:14" ht="34.200000000000003" x14ac:dyDescent="0.25">
      <c r="A49" s="152">
        <v>22</v>
      </c>
      <c r="B49" s="153" t="s">
        <v>244</v>
      </c>
      <c r="C49" s="134" t="s">
        <v>245</v>
      </c>
      <c r="D49" s="154" t="s">
        <v>212</v>
      </c>
      <c r="E49" s="155">
        <v>1.12E-2</v>
      </c>
      <c r="F49" s="136" t="s">
        <v>246</v>
      </c>
      <c r="G49" s="136">
        <v>131.94</v>
      </c>
      <c r="H49" s="156">
        <v>33140</v>
      </c>
      <c r="I49" s="156">
        <v>371.17</v>
      </c>
      <c r="J49" s="136" t="s">
        <v>247</v>
      </c>
      <c r="K49" s="136">
        <v>381.61</v>
      </c>
      <c r="L49" s="157"/>
      <c r="M49" s="156">
        <f>IF(ISNUMBER(K49/G49),IF(NOT(K49/G49=0),K49/G49, " "), " ")</f>
        <v>2.892299530089435</v>
      </c>
      <c r="N49" s="154" t="s">
        <v>248</v>
      </c>
    </row>
    <row r="50" spans="1:14" ht="22.8" x14ac:dyDescent="0.25">
      <c r="A50" s="152">
        <v>23</v>
      </c>
      <c r="B50" s="153" t="s">
        <v>249</v>
      </c>
      <c r="C50" s="134" t="s">
        <v>250</v>
      </c>
      <c r="D50" s="154" t="s">
        <v>228</v>
      </c>
      <c r="E50" s="155">
        <v>0.38640000000000002</v>
      </c>
      <c r="F50" s="136" t="s">
        <v>251</v>
      </c>
      <c r="G50" s="136">
        <v>3.79</v>
      </c>
      <c r="H50" s="156">
        <v>30.51</v>
      </c>
      <c r="I50" s="156">
        <v>11.79</v>
      </c>
      <c r="J50" s="136" t="s">
        <v>252</v>
      </c>
      <c r="K50" s="136">
        <v>13.52</v>
      </c>
      <c r="L50" s="157"/>
      <c r="M50" s="156">
        <f>IF(ISNUMBER(K50/G50),IF(NOT(K50/G50=0),K50/G50, " "), " ")</f>
        <v>3.5672823218997358</v>
      </c>
      <c r="N50" s="154" t="s">
        <v>253</v>
      </c>
    </row>
    <row r="51" spans="1:14" ht="34.200000000000003" x14ac:dyDescent="0.25">
      <c r="A51" s="152">
        <v>24</v>
      </c>
      <c r="B51" s="153" t="s">
        <v>254</v>
      </c>
      <c r="C51" s="134" t="s">
        <v>255</v>
      </c>
      <c r="D51" s="154" t="s">
        <v>212</v>
      </c>
      <c r="E51" s="155">
        <v>2.8999999999999998E-3</v>
      </c>
      <c r="F51" s="136" t="s">
        <v>256</v>
      </c>
      <c r="G51" s="136">
        <v>60.64</v>
      </c>
      <c r="H51" s="156">
        <v>55802.95</v>
      </c>
      <c r="I51" s="156">
        <v>161.83000000000001</v>
      </c>
      <c r="J51" s="136" t="s">
        <v>257</v>
      </c>
      <c r="K51" s="136">
        <v>166.01</v>
      </c>
      <c r="L51" s="157"/>
      <c r="M51" s="156">
        <f>IF(ISNUMBER(K51/G51),IF(NOT(K51/G51=0),K51/G51, " "), " ")</f>
        <v>2.737631926121372</v>
      </c>
      <c r="N51" s="154" t="s">
        <v>207</v>
      </c>
    </row>
    <row r="52" spans="1:14" ht="34.200000000000003" x14ac:dyDescent="0.25">
      <c r="A52" s="152">
        <v>25</v>
      </c>
      <c r="B52" s="153" t="s">
        <v>254</v>
      </c>
      <c r="C52" s="134" t="s">
        <v>258</v>
      </c>
      <c r="D52" s="154" t="s">
        <v>212</v>
      </c>
      <c r="E52" s="155">
        <v>2.5999999999999999E-3</v>
      </c>
      <c r="F52" s="136" t="s">
        <v>256</v>
      </c>
      <c r="G52" s="136">
        <v>54.37</v>
      </c>
      <c r="H52" s="156">
        <v>55802.95</v>
      </c>
      <c r="I52" s="156">
        <v>145.09</v>
      </c>
      <c r="J52" s="136" t="s">
        <v>257</v>
      </c>
      <c r="K52" s="136">
        <v>148.84</v>
      </c>
      <c r="L52" s="157"/>
      <c r="M52" s="156">
        <f>IF(ISNUMBER(K52/G52),IF(NOT(K52/G52=0),K52/G52, " "), " ")</f>
        <v>2.7375390840537062</v>
      </c>
      <c r="N52" s="154"/>
    </row>
    <row r="53" spans="1:14" ht="34.200000000000003" x14ac:dyDescent="0.25">
      <c r="A53" s="152">
        <v>26</v>
      </c>
      <c r="B53" s="153" t="s">
        <v>254</v>
      </c>
      <c r="C53" s="134" t="s">
        <v>258</v>
      </c>
      <c r="D53" s="154" t="s">
        <v>212</v>
      </c>
      <c r="E53" s="155">
        <v>2.9999999999999997E-4</v>
      </c>
      <c r="F53" s="136" t="s">
        <v>256</v>
      </c>
      <c r="G53" s="136">
        <v>6.27</v>
      </c>
      <c r="H53" s="156">
        <v>55802.95</v>
      </c>
      <c r="I53" s="156">
        <v>16.739999999999998</v>
      </c>
      <c r="J53" s="136" t="s">
        <v>257</v>
      </c>
      <c r="K53" s="136">
        <v>17.170000000000002</v>
      </c>
      <c r="L53" s="157"/>
      <c r="M53" s="156">
        <f>IF(ISNUMBER(K53/G53),IF(NOT(K53/G53=0),K53/G53, " "), " ")</f>
        <v>2.7384370015948969</v>
      </c>
      <c r="N53" s="154" t="s">
        <v>259</v>
      </c>
    </row>
    <row r="54" spans="1:14" ht="22.8" x14ac:dyDescent="0.25">
      <c r="A54" s="152">
        <v>27</v>
      </c>
      <c r="B54" s="153" t="s">
        <v>260</v>
      </c>
      <c r="C54" s="134" t="s">
        <v>261</v>
      </c>
      <c r="D54" s="154" t="s">
        <v>262</v>
      </c>
      <c r="E54" s="155">
        <v>6</v>
      </c>
      <c r="F54" s="136" t="s">
        <v>263</v>
      </c>
      <c r="G54" s="136">
        <v>111.6</v>
      </c>
      <c r="H54" s="156">
        <v>40.729999999999997</v>
      </c>
      <c r="I54" s="156">
        <v>244.38</v>
      </c>
      <c r="J54" s="136" t="s">
        <v>264</v>
      </c>
      <c r="K54" s="136">
        <v>250.26</v>
      </c>
      <c r="L54" s="157"/>
      <c r="M54" s="156">
        <f>IF(ISNUMBER(K54/G54),IF(NOT(K54/G54=0),K54/G54, " "), " ")</f>
        <v>2.2424731182795701</v>
      </c>
      <c r="N54" s="154" t="s">
        <v>207</v>
      </c>
    </row>
    <row r="55" spans="1:14" ht="22.8" x14ac:dyDescent="0.25">
      <c r="A55" s="152">
        <v>28</v>
      </c>
      <c r="B55" s="153" t="s">
        <v>260</v>
      </c>
      <c r="C55" s="134" t="s">
        <v>265</v>
      </c>
      <c r="D55" s="154" t="s">
        <v>262</v>
      </c>
      <c r="E55" s="155">
        <v>2</v>
      </c>
      <c r="F55" s="136" t="s">
        <v>263</v>
      </c>
      <c r="G55" s="136">
        <v>37.200000000000003</v>
      </c>
      <c r="H55" s="156">
        <v>40.729999999999997</v>
      </c>
      <c r="I55" s="156">
        <v>81.459999999999994</v>
      </c>
      <c r="J55" s="136" t="s">
        <v>264</v>
      </c>
      <c r="K55" s="136">
        <v>83.42</v>
      </c>
      <c r="L55" s="157"/>
      <c r="M55" s="156">
        <f>IF(ISNUMBER(K55/G55),IF(NOT(K55/G55=0),K55/G55, " "), " ")</f>
        <v>2.2424731182795696</v>
      </c>
      <c r="N55" s="154" t="s">
        <v>266</v>
      </c>
    </row>
    <row r="56" spans="1:14" ht="22.8" x14ac:dyDescent="0.25">
      <c r="A56" s="152">
        <v>29</v>
      </c>
      <c r="B56" s="153" t="s">
        <v>260</v>
      </c>
      <c r="C56" s="134" t="s">
        <v>265</v>
      </c>
      <c r="D56" s="154" t="s">
        <v>262</v>
      </c>
      <c r="E56" s="155">
        <v>4</v>
      </c>
      <c r="F56" s="136" t="s">
        <v>263</v>
      </c>
      <c r="G56" s="136">
        <v>74.400000000000006</v>
      </c>
      <c r="H56" s="156">
        <v>40.729999999999997</v>
      </c>
      <c r="I56" s="156">
        <v>162.91999999999999</v>
      </c>
      <c r="J56" s="136" t="s">
        <v>264</v>
      </c>
      <c r="K56" s="136">
        <v>166.84</v>
      </c>
      <c r="L56" s="157"/>
      <c r="M56" s="156">
        <f>IF(ISNUMBER(K56/G56),IF(NOT(K56/G56=0),K56/G56, " "), " ")</f>
        <v>2.2424731182795696</v>
      </c>
      <c r="N56" s="154"/>
    </row>
    <row r="57" spans="1:14" ht="34.200000000000003" x14ac:dyDescent="0.25">
      <c r="A57" s="152">
        <v>30</v>
      </c>
      <c r="B57" s="153" t="s">
        <v>267</v>
      </c>
      <c r="C57" s="134" t="s">
        <v>268</v>
      </c>
      <c r="D57" s="154" t="s">
        <v>269</v>
      </c>
      <c r="E57" s="155">
        <v>0.16800000000000001</v>
      </c>
      <c r="F57" s="136" t="s">
        <v>270</v>
      </c>
      <c r="G57" s="136">
        <v>117.43</v>
      </c>
      <c r="H57" s="156">
        <v>2805</v>
      </c>
      <c r="I57" s="156">
        <v>471.24</v>
      </c>
      <c r="J57" s="136" t="s">
        <v>271</v>
      </c>
      <c r="K57" s="136">
        <v>548.54999999999995</v>
      </c>
      <c r="L57" s="157"/>
      <c r="M57" s="156">
        <f>IF(ISNUMBER(K57/G57),IF(NOT(K57/G57=0),K57/G57, " "), " ")</f>
        <v>4.6712935365749804</v>
      </c>
      <c r="N57" s="154" t="s">
        <v>272</v>
      </c>
    </row>
    <row r="58" spans="1:14" ht="34.200000000000003" x14ac:dyDescent="0.25">
      <c r="A58" s="152">
        <v>31</v>
      </c>
      <c r="B58" s="153" t="s">
        <v>273</v>
      </c>
      <c r="C58" s="134" t="s">
        <v>274</v>
      </c>
      <c r="D58" s="154" t="s">
        <v>269</v>
      </c>
      <c r="E58" s="155">
        <v>1.7100000000000001E-2</v>
      </c>
      <c r="F58" s="136" t="s">
        <v>275</v>
      </c>
      <c r="G58" s="136">
        <v>2</v>
      </c>
      <c r="H58" s="156">
        <v>161</v>
      </c>
      <c r="I58" s="156">
        <v>2.75</v>
      </c>
      <c r="J58" s="136" t="s">
        <v>276</v>
      </c>
      <c r="K58" s="136">
        <v>6.53</v>
      </c>
      <c r="L58" s="157"/>
      <c r="M58" s="156">
        <f>IF(ISNUMBER(K58/G58),IF(NOT(K58/G58=0),K58/G58, " "), " ")</f>
        <v>3.2650000000000001</v>
      </c>
      <c r="N58" s="154" t="s">
        <v>277</v>
      </c>
    </row>
    <row r="59" spans="1:14" ht="34.200000000000003" x14ac:dyDescent="0.25">
      <c r="A59" s="152">
        <v>32</v>
      </c>
      <c r="B59" s="153" t="s">
        <v>278</v>
      </c>
      <c r="C59" s="134" t="s">
        <v>279</v>
      </c>
      <c r="D59" s="154" t="s">
        <v>269</v>
      </c>
      <c r="E59" s="155">
        <v>0.39</v>
      </c>
      <c r="F59" s="136" t="s">
        <v>280</v>
      </c>
      <c r="G59" s="136">
        <v>1.21</v>
      </c>
      <c r="H59" s="156">
        <v>22.32</v>
      </c>
      <c r="I59" s="156">
        <v>8.6999999999999993</v>
      </c>
      <c r="J59" s="136" t="s">
        <v>281</v>
      </c>
      <c r="K59" s="136">
        <v>8.8800000000000008</v>
      </c>
      <c r="L59" s="157"/>
      <c r="M59" s="156">
        <f>IF(ISNUMBER(K59/G59),IF(NOT(K59/G59=0),K59/G59, " "), " ")</f>
        <v>7.338842975206612</v>
      </c>
      <c r="N59" s="154" t="s">
        <v>282</v>
      </c>
    </row>
    <row r="60" spans="1:14" ht="22.8" x14ac:dyDescent="0.25">
      <c r="A60" s="152">
        <v>33</v>
      </c>
      <c r="B60" s="153" t="s">
        <v>283</v>
      </c>
      <c r="C60" s="134" t="s">
        <v>284</v>
      </c>
      <c r="D60" s="154" t="s">
        <v>285</v>
      </c>
      <c r="E60" s="155">
        <v>15</v>
      </c>
      <c r="F60" s="136" t="s">
        <v>286</v>
      </c>
      <c r="G60" s="136">
        <v>273</v>
      </c>
      <c r="H60" s="156"/>
      <c r="I60" s="156"/>
      <c r="J60" s="136" t="s">
        <v>287</v>
      </c>
      <c r="K60" s="136">
        <v>766.8</v>
      </c>
      <c r="L60" s="157"/>
      <c r="M60" s="156">
        <f>IF(ISNUMBER(K60/G60),IF(NOT(K60/G60=0),K60/G60, " "), " ")</f>
        <v>2.8087912087912086</v>
      </c>
      <c r="N60" s="154" t="s">
        <v>288</v>
      </c>
    </row>
    <row r="61" spans="1:14" ht="34.200000000000003" x14ac:dyDescent="0.25">
      <c r="A61" s="152">
        <v>34</v>
      </c>
      <c r="B61" s="153" t="s">
        <v>289</v>
      </c>
      <c r="C61" s="134" t="s">
        <v>290</v>
      </c>
      <c r="D61" s="154" t="s">
        <v>262</v>
      </c>
      <c r="E61" s="155">
        <v>1</v>
      </c>
      <c r="F61" s="136" t="s">
        <v>291</v>
      </c>
      <c r="G61" s="136">
        <v>23.1</v>
      </c>
      <c r="H61" s="156"/>
      <c r="I61" s="156"/>
      <c r="J61" s="136" t="s">
        <v>191</v>
      </c>
      <c r="K61" s="136"/>
      <c r="L61" s="157"/>
      <c r="M61" s="156" t="str">
        <f>IF(ISNUMBER(K61/G61),IF(NOT(K61/G61=0),K61/G61, " "), " ")</f>
        <v xml:space="preserve"> </v>
      </c>
      <c r="N61" s="154" t="s">
        <v>292</v>
      </c>
    </row>
    <row r="62" spans="1:14" ht="34.200000000000003" x14ac:dyDescent="0.25">
      <c r="A62" s="152">
        <v>35</v>
      </c>
      <c r="B62" s="153" t="s">
        <v>293</v>
      </c>
      <c r="C62" s="134" t="s">
        <v>294</v>
      </c>
      <c r="D62" s="154" t="s">
        <v>262</v>
      </c>
      <c r="E62" s="155">
        <v>2</v>
      </c>
      <c r="F62" s="136" t="s">
        <v>295</v>
      </c>
      <c r="G62" s="136">
        <v>87</v>
      </c>
      <c r="H62" s="156"/>
      <c r="I62" s="156"/>
      <c r="J62" s="136" t="s">
        <v>296</v>
      </c>
      <c r="K62" s="136">
        <v>252.9</v>
      </c>
      <c r="L62" s="157"/>
      <c r="M62" s="156">
        <f>IF(ISNUMBER(K62/G62),IF(NOT(K62/G62=0),K62/G62, " "), " ")</f>
        <v>2.9068965517241381</v>
      </c>
      <c r="N62" s="154" t="s">
        <v>292</v>
      </c>
    </row>
    <row r="63" spans="1:14" ht="19.350000000000001" customHeight="1" x14ac:dyDescent="0.25">
      <c r="A63" s="150" t="s">
        <v>297</v>
      </c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</row>
    <row r="64" spans="1:14" ht="19.350000000000001" customHeight="1" x14ac:dyDescent="0.25">
      <c r="A64" s="128" t="s">
        <v>209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</row>
    <row r="65" spans="1:14" ht="22.8" x14ac:dyDescent="0.25">
      <c r="A65" s="152">
        <v>36</v>
      </c>
      <c r="B65" s="153" t="s">
        <v>298</v>
      </c>
      <c r="C65" s="134" t="s">
        <v>299</v>
      </c>
      <c r="D65" s="154" t="s">
        <v>285</v>
      </c>
      <c r="E65" s="155">
        <v>15.01</v>
      </c>
      <c r="F65" s="136" t="s">
        <v>191</v>
      </c>
      <c r="G65" s="136"/>
      <c r="H65" s="156"/>
      <c r="I65" s="156"/>
      <c r="J65" s="136" t="s">
        <v>191</v>
      </c>
      <c r="K65" s="136"/>
      <c r="L65" s="157"/>
      <c r="M65" s="156" t="str">
        <f>IF(ISNUMBER(K65/G65),IF(NOT(K65/G65=0),K65/G65, " "), " ")</f>
        <v xml:space="preserve"> </v>
      </c>
      <c r="N65" s="154"/>
    </row>
    <row r="66" spans="1:14" ht="22.8" x14ac:dyDescent="0.25">
      <c r="A66" s="152">
        <v>37</v>
      </c>
      <c r="B66" s="153" t="s">
        <v>300</v>
      </c>
      <c r="C66" s="134" t="s">
        <v>301</v>
      </c>
      <c r="D66" s="154" t="s">
        <v>262</v>
      </c>
      <c r="E66" s="155">
        <v>5</v>
      </c>
      <c r="F66" s="136" t="s">
        <v>191</v>
      </c>
      <c r="G66" s="136"/>
      <c r="H66" s="156"/>
      <c r="I66" s="156"/>
      <c r="J66" s="136" t="s">
        <v>191</v>
      </c>
      <c r="K66" s="136"/>
      <c r="L66" s="157"/>
      <c r="M66" s="156" t="str">
        <f>IF(ISNUMBER(K66/G66),IF(NOT(K66/G66=0),K66/G66, " "), " ")</f>
        <v xml:space="preserve"> </v>
      </c>
      <c r="N66" s="154"/>
    </row>
    <row r="67" spans="1:14" ht="22.8" x14ac:dyDescent="0.25">
      <c r="A67" s="152">
        <v>38</v>
      </c>
      <c r="B67" s="153" t="s">
        <v>302</v>
      </c>
      <c r="C67" s="134" t="s">
        <v>303</v>
      </c>
      <c r="D67" s="154" t="s">
        <v>212</v>
      </c>
      <c r="E67" s="155">
        <v>2E-3</v>
      </c>
      <c r="F67" s="136" t="s">
        <v>191</v>
      </c>
      <c r="G67" s="136"/>
      <c r="H67" s="156"/>
      <c r="I67" s="156"/>
      <c r="J67" s="136" t="s">
        <v>191</v>
      </c>
      <c r="K67" s="136"/>
      <c r="L67" s="157"/>
      <c r="M67" s="156" t="str">
        <f>IF(ISNUMBER(K67/G67),IF(NOT(K67/G67=0),K67/G67, " "), " ")</f>
        <v xml:space="preserve"> </v>
      </c>
      <c r="N67" s="154"/>
    </row>
    <row r="68" spans="1:14" ht="22.8" x14ac:dyDescent="0.25">
      <c r="A68" s="158">
        <v>39</v>
      </c>
      <c r="B68" s="159" t="s">
        <v>304</v>
      </c>
      <c r="C68" s="140" t="s">
        <v>305</v>
      </c>
      <c r="D68" s="160" t="s">
        <v>212</v>
      </c>
      <c r="E68" s="161">
        <v>0.17480000000000001</v>
      </c>
      <c r="F68" s="142" t="s">
        <v>191</v>
      </c>
      <c r="G68" s="142"/>
      <c r="H68" s="162"/>
      <c r="I68" s="162"/>
      <c r="J68" s="142" t="s">
        <v>191</v>
      </c>
      <c r="K68" s="142"/>
      <c r="L68" s="163"/>
      <c r="M68" s="162" t="str">
        <f>IF(ISNUMBER(K68/G68),IF(NOT(K68/G68=0),K68/G68, " "), " ")</f>
        <v xml:space="preserve"> </v>
      </c>
      <c r="N68" s="160"/>
    </row>
    <row r="69" spans="1:14" x14ac:dyDescent="0.25">
      <c r="A69" s="144" t="s">
        <v>154</v>
      </c>
      <c r="B69" s="145"/>
      <c r="C69" s="145"/>
      <c r="D69" s="145"/>
      <c r="E69" s="145"/>
      <c r="F69" s="145"/>
      <c r="G69" s="164">
        <v>1179</v>
      </c>
      <c r="H69" s="165"/>
      <c r="I69" s="165"/>
      <c r="J69" s="165"/>
      <c r="K69" s="164">
        <v>5684</v>
      </c>
      <c r="L69" s="166"/>
      <c r="M69" s="164">
        <f ca="1">IF(ISNUMBER(INDIRECT("K" &amp; ROW())/INDIRECT("G" &amp; ROW())),INDIRECT("K" &amp; ROW())/INDIRECT("G" &amp; ROW()), " ")</f>
        <v>4.8210347752332483</v>
      </c>
      <c r="N69" s="146" t="s">
        <v>306</v>
      </c>
    </row>
    <row r="70" spans="1:14" x14ac:dyDescent="0.25">
      <c r="A70" s="144" t="s">
        <v>158</v>
      </c>
      <c r="B70" s="145"/>
      <c r="C70" s="145"/>
      <c r="D70" s="145"/>
      <c r="E70" s="145"/>
      <c r="F70" s="145"/>
      <c r="G70" s="164"/>
      <c r="H70" s="165"/>
      <c r="I70" s="165"/>
      <c r="J70" s="165"/>
      <c r="K70" s="164"/>
      <c r="L70" s="166"/>
      <c r="M70" s="164" t="str">
        <f ca="1">IF(ISNUMBER(INDIRECT("K" &amp; ROW())/INDIRECT("G" &amp; ROW())),INDIRECT("K" &amp; ROW())/INDIRECT("G" &amp; ROW()), " ")</f>
        <v xml:space="preserve"> </v>
      </c>
      <c r="N70" s="146" t="s">
        <v>306</v>
      </c>
    </row>
    <row r="71" spans="1:14" x14ac:dyDescent="0.25">
      <c r="A71" s="144" t="s">
        <v>159</v>
      </c>
      <c r="B71" s="145"/>
      <c r="C71" s="145"/>
      <c r="D71" s="145"/>
      <c r="E71" s="145"/>
      <c r="F71" s="145"/>
      <c r="G71" s="164">
        <v>212</v>
      </c>
      <c r="H71" s="165"/>
      <c r="I71" s="165"/>
      <c r="J71" s="165"/>
      <c r="K71" s="164">
        <v>2528</v>
      </c>
      <c r="L71" s="166"/>
      <c r="M71" s="164">
        <f ca="1">IF(ISNUMBER(INDIRECT("K" &amp; ROW())/INDIRECT("G" &amp; ROW())),INDIRECT("K" &amp; ROW())/INDIRECT("G" &amp; ROW()), " ")</f>
        <v>11.924528301886792</v>
      </c>
      <c r="N71" s="146" t="s">
        <v>306</v>
      </c>
    </row>
    <row r="72" spans="1:14" x14ac:dyDescent="0.25">
      <c r="A72" s="144" t="s">
        <v>160</v>
      </c>
      <c r="B72" s="145"/>
      <c r="C72" s="145"/>
      <c r="D72" s="145"/>
      <c r="E72" s="145"/>
      <c r="F72" s="145"/>
      <c r="G72" s="164">
        <v>959</v>
      </c>
      <c r="H72" s="165"/>
      <c r="I72" s="165"/>
      <c r="J72" s="165"/>
      <c r="K72" s="164">
        <v>3119</v>
      </c>
      <c r="L72" s="166"/>
      <c r="M72" s="164">
        <f ca="1">IF(ISNUMBER(INDIRECT("K" &amp; ROW())/INDIRECT("G" &amp; ROW())),INDIRECT("K" &amp; ROW())/INDIRECT("G" &amp; ROW()), " ")</f>
        <v>3.2523461939520333</v>
      </c>
      <c r="N72" s="146" t="s">
        <v>306</v>
      </c>
    </row>
    <row r="73" spans="1:14" x14ac:dyDescent="0.25">
      <c r="A73" s="144" t="s">
        <v>161</v>
      </c>
      <c r="B73" s="145"/>
      <c r="C73" s="145"/>
      <c r="D73" s="145"/>
      <c r="E73" s="145"/>
      <c r="F73" s="145"/>
      <c r="G73" s="164">
        <v>8</v>
      </c>
      <c r="H73" s="165"/>
      <c r="I73" s="165"/>
      <c r="J73" s="165"/>
      <c r="K73" s="164">
        <v>43</v>
      </c>
      <c r="L73" s="166"/>
      <c r="M73" s="164">
        <f ca="1">IF(ISNUMBER(INDIRECT("K" &amp; ROW())/INDIRECT("G" &amp; ROW())),INDIRECT("K" &amp; ROW())/INDIRECT("G" &amp; ROW()), " ")</f>
        <v>5.375</v>
      </c>
      <c r="N73" s="146" t="s">
        <v>306</v>
      </c>
    </row>
    <row r="74" spans="1:14" x14ac:dyDescent="0.25">
      <c r="A74" s="147" t="s">
        <v>162</v>
      </c>
      <c r="B74" s="148"/>
      <c r="C74" s="148"/>
      <c r="D74" s="148"/>
      <c r="E74" s="148"/>
      <c r="F74" s="148"/>
      <c r="G74" s="167">
        <v>204</v>
      </c>
      <c r="H74" s="168"/>
      <c r="I74" s="168"/>
      <c r="J74" s="168"/>
      <c r="K74" s="167">
        <v>2428</v>
      </c>
      <c r="L74" s="169"/>
      <c r="M74" s="167">
        <f ca="1">IF(ISNUMBER(INDIRECT("K" &amp; ROW())/INDIRECT("G" &amp; ROW())),INDIRECT("K" &amp; ROW())/INDIRECT("G" &amp; ROW()), " ")</f>
        <v>11.901960784313726</v>
      </c>
      <c r="N74" s="149" t="s">
        <v>306</v>
      </c>
    </row>
    <row r="75" spans="1:14" x14ac:dyDescent="0.25">
      <c r="A75" s="147" t="s">
        <v>163</v>
      </c>
      <c r="B75" s="148"/>
      <c r="C75" s="148"/>
      <c r="D75" s="148"/>
      <c r="E75" s="148"/>
      <c r="F75" s="148"/>
      <c r="G75" s="167">
        <v>130</v>
      </c>
      <c r="H75" s="168"/>
      <c r="I75" s="168"/>
      <c r="J75" s="168"/>
      <c r="K75" s="167">
        <v>1558</v>
      </c>
      <c r="L75" s="169"/>
      <c r="M75" s="167">
        <f ca="1">IF(ISNUMBER(INDIRECT("K" &amp; ROW())/INDIRECT("G" &amp; ROW())),INDIRECT("K" &amp; ROW())/INDIRECT("G" &amp; ROW()), " ")</f>
        <v>11.984615384615385</v>
      </c>
      <c r="N75" s="149" t="s">
        <v>306</v>
      </c>
    </row>
    <row r="76" spans="1:14" x14ac:dyDescent="0.25">
      <c r="A76" s="147" t="s">
        <v>164</v>
      </c>
      <c r="B76" s="148"/>
      <c r="C76" s="148"/>
      <c r="D76" s="148"/>
      <c r="E76" s="148"/>
      <c r="F76" s="148"/>
      <c r="G76" s="167"/>
      <c r="H76" s="168"/>
      <c r="I76" s="168"/>
      <c r="J76" s="168"/>
      <c r="K76" s="167"/>
      <c r="L76" s="169"/>
      <c r="M76" s="167" t="str">
        <f ca="1">IF(ISNUMBER(INDIRECT("K" &amp; ROW())/INDIRECT("G" &amp; ROW())),INDIRECT("K" &amp; ROW())/INDIRECT("G" &amp; ROW()), " ")</f>
        <v xml:space="preserve"> </v>
      </c>
      <c r="N76" s="149" t="s">
        <v>306</v>
      </c>
    </row>
    <row r="77" spans="1:14" x14ac:dyDescent="0.25">
      <c r="A77" s="144" t="s">
        <v>165</v>
      </c>
      <c r="B77" s="145"/>
      <c r="C77" s="145"/>
      <c r="D77" s="145"/>
      <c r="E77" s="145"/>
      <c r="F77" s="145"/>
      <c r="G77" s="164">
        <v>850</v>
      </c>
      <c r="H77" s="165"/>
      <c r="I77" s="165"/>
      <c r="J77" s="165"/>
      <c r="K77" s="164">
        <v>4540</v>
      </c>
      <c r="L77" s="166"/>
      <c r="M77" s="164">
        <f ca="1">IF(ISNUMBER(INDIRECT("K" &amp; ROW())/INDIRECT("G" &amp; ROW())),INDIRECT("K" &amp; ROW())/INDIRECT("G" &amp; ROW()), " ")</f>
        <v>5.341176470588235</v>
      </c>
      <c r="N77" s="146" t="s">
        <v>306</v>
      </c>
    </row>
    <row r="78" spans="1:14" x14ac:dyDescent="0.25">
      <c r="A78" s="144" t="s">
        <v>166</v>
      </c>
      <c r="B78" s="145"/>
      <c r="C78" s="145"/>
      <c r="D78" s="145"/>
      <c r="E78" s="145"/>
      <c r="F78" s="145"/>
      <c r="G78" s="164">
        <v>5</v>
      </c>
      <c r="H78" s="165"/>
      <c r="I78" s="165"/>
      <c r="J78" s="165"/>
      <c r="K78" s="164">
        <v>48</v>
      </c>
      <c r="L78" s="166"/>
      <c r="M78" s="164">
        <f ca="1">IF(ISNUMBER(INDIRECT("K" &amp; ROW())/INDIRECT("G" &amp; ROW())),INDIRECT("K" &amp; ROW())/INDIRECT("G" &amp; ROW()), " ")</f>
        <v>9.6</v>
      </c>
      <c r="N78" s="146" t="s">
        <v>306</v>
      </c>
    </row>
    <row r="79" spans="1:14" ht="30" customHeight="1" x14ac:dyDescent="0.25">
      <c r="A79" s="144" t="s">
        <v>167</v>
      </c>
      <c r="B79" s="145"/>
      <c r="C79" s="145"/>
      <c r="D79" s="145"/>
      <c r="E79" s="145"/>
      <c r="F79" s="145"/>
      <c r="G79" s="164">
        <v>658</v>
      </c>
      <c r="H79" s="165"/>
      <c r="I79" s="165"/>
      <c r="J79" s="165"/>
      <c r="K79" s="164">
        <v>5082</v>
      </c>
      <c r="L79" s="166"/>
      <c r="M79" s="164">
        <f ca="1">IF(ISNUMBER(INDIRECT("K" &amp; ROW())/INDIRECT("G" &amp; ROW())),INDIRECT("K" &amp; ROW())/INDIRECT("G" &amp; ROW()), " ")</f>
        <v>7.7234042553191493</v>
      </c>
      <c r="N79" s="146" t="s">
        <v>306</v>
      </c>
    </row>
    <row r="80" spans="1:14" x14ac:dyDescent="0.25">
      <c r="A80" s="144" t="s">
        <v>168</v>
      </c>
      <c r="B80" s="145"/>
      <c r="C80" s="145"/>
      <c r="D80" s="145"/>
      <c r="E80" s="145"/>
      <c r="F80" s="145"/>
      <c r="G80" s="164">
        <v>1513</v>
      </c>
      <c r="H80" s="165"/>
      <c r="I80" s="165"/>
      <c r="J80" s="165"/>
      <c r="K80" s="164">
        <v>9670</v>
      </c>
      <c r="L80" s="166"/>
      <c r="M80" s="164">
        <f ca="1">IF(ISNUMBER(INDIRECT("K" &amp; ROW())/INDIRECT("G" &amp; ROW())),INDIRECT("K" &amp; ROW())/INDIRECT("G" &amp; ROW()), " ")</f>
        <v>6.391275611368143</v>
      </c>
      <c r="N80" s="146" t="s">
        <v>306</v>
      </c>
    </row>
    <row r="81" spans="1:14" ht="30" customHeight="1" x14ac:dyDescent="0.25">
      <c r="A81" s="144" t="s">
        <v>169</v>
      </c>
      <c r="B81" s="145"/>
      <c r="C81" s="145"/>
      <c r="D81" s="145"/>
      <c r="E81" s="145"/>
      <c r="F81" s="145"/>
      <c r="G81" s="164">
        <v>183.86</v>
      </c>
      <c r="H81" s="165"/>
      <c r="I81" s="165"/>
      <c r="J81" s="165"/>
      <c r="K81" s="164">
        <v>684.97</v>
      </c>
      <c r="L81" s="166"/>
      <c r="M81" s="164">
        <f ca="1">IF(ISNUMBER(INDIRECT("K" &amp; ROW())/INDIRECT("G" &amp; ROW())),INDIRECT("K" &amp; ROW())/INDIRECT("G" &amp; ROW()), " ")</f>
        <v>3.7254976612640052</v>
      </c>
      <c r="N81" s="146" t="s">
        <v>306</v>
      </c>
    </row>
    <row r="82" spans="1:14" x14ac:dyDescent="0.25">
      <c r="A82" s="147" t="s">
        <v>170</v>
      </c>
      <c r="B82" s="148"/>
      <c r="C82" s="148"/>
      <c r="D82" s="148"/>
      <c r="E82" s="148"/>
      <c r="F82" s="148"/>
      <c r="G82" s="167">
        <v>1696.86</v>
      </c>
      <c r="H82" s="168"/>
      <c r="I82" s="168"/>
      <c r="J82" s="168"/>
      <c r="K82" s="167">
        <v>10354.969999999999</v>
      </c>
      <c r="L82" s="169"/>
      <c r="M82" s="167">
        <f ca="1">IF(ISNUMBER(INDIRECT("K" &amp; ROW())/INDIRECT("G" &amp; ROW())),INDIRECT("K" &amp; ROW())/INDIRECT("G" &amp; ROW()), " ")</f>
        <v>6.1024303713918648</v>
      </c>
      <c r="N82" s="149" t="s">
        <v>306</v>
      </c>
    </row>
    <row r="83" spans="1:14" x14ac:dyDescent="0.25">
      <c r="A83" s="48"/>
      <c r="G83" s="67"/>
      <c r="H83" s="68"/>
      <c r="I83" s="68"/>
      <c r="J83" s="68"/>
      <c r="K83" s="67"/>
      <c r="L83" s="69"/>
      <c r="M83" s="67"/>
      <c r="N83" s="48"/>
    </row>
    <row r="84" spans="1:14" x14ac:dyDescent="0.25">
      <c r="A84" s="28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70"/>
      <c r="M84" s="29"/>
      <c r="N84" s="29"/>
    </row>
    <row r="85" spans="1:14" x14ac:dyDescent="0.25">
      <c r="A85" s="75" t="s">
        <v>71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70"/>
      <c r="M85" s="29"/>
      <c r="N85" s="29"/>
    </row>
    <row r="86" spans="1:14" x14ac:dyDescent="0.25">
      <c r="A86" s="3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70"/>
      <c r="M86" s="29"/>
      <c r="N86" s="29"/>
    </row>
    <row r="87" spans="1:14" x14ac:dyDescent="0.25">
      <c r="A87" s="75" t="s">
        <v>72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70"/>
      <c r="M87" s="29"/>
      <c r="N87" s="29"/>
    </row>
  </sheetData>
  <mergeCells count="47">
    <mergeCell ref="A81:F81"/>
    <mergeCell ref="A82:F82"/>
    <mergeCell ref="A75:F75"/>
    <mergeCell ref="A76:F76"/>
    <mergeCell ref="A77:F77"/>
    <mergeCell ref="A78:F78"/>
    <mergeCell ref="A79:F79"/>
    <mergeCell ref="A80:F80"/>
    <mergeCell ref="A69:F69"/>
    <mergeCell ref="A70:F70"/>
    <mergeCell ref="A71:F71"/>
    <mergeCell ref="A72:F72"/>
    <mergeCell ref="A73:F73"/>
    <mergeCell ref="A74:F74"/>
    <mergeCell ref="A24:N24"/>
    <mergeCell ref="A25:N25"/>
    <mergeCell ref="A31:N31"/>
    <mergeCell ref="A38:N38"/>
    <mergeCell ref="A63:N63"/>
    <mergeCell ref="A64:N64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2016-03-10T10:49:29Z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