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9" i="16"/>
  <c r="M5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M51" i="16"/>
  <c r="M55" i="16"/>
  <c r="M59" i="16"/>
  <c r="M56" i="16"/>
  <c r="M60" i="16"/>
  <c r="M61" i="16"/>
  <c r="M54" i="16"/>
  <c r="M62" i="16"/>
  <c r="M52" i="16"/>
  <c r="M53" i="16"/>
  <c r="M57" i="16"/>
  <c r="M5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<sst xmlns="http://schemas.openxmlformats.org/spreadsheetml/2006/main" count="314" uniqueCount="197">
  <si>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</si>
  <si>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</si>
  <si>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</si>
  <si>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</si>
  <si>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</si>
  <si>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</si>
  <si>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</si>
  <si>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</si>
  <si>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</si>
  <si>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</si>
  <si>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</si>
  <si>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</si>
  <si>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</si>
  <si>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</si>
  <si>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</si>
  <si>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</si>
  <si>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</si>
  <si>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</si>
  <si>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</si>
  <si>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</si>
  <si>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</si>
  <si>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</si>
  <si>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</si>
  <si>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</si>
  <si>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</si>
  <si>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</si>
  <si>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</si>
  <si>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</si>
  <si>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</si>
  <si>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</si>
  <si>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</si>
  <si>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</si>
  <si>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</si>
  <si>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</si>
  <si>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</si>
  <si>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</si>
  <si>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</si>
  <si>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</si>
  <si>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</si>
  <si>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</si>
  <si>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</si>
  <si>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</si>
  <si>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</si>
  <si>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</si>
  <si>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</si>
  <si>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</si>
  <si>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</si>
  <si>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</si>
  <si>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</si>
  <si>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</si>
  <si>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</si>
  <si>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</si>
  <si>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</si>
  <si>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</si>
  <si>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</si>
  <si>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</si>
  <si>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</si>
  <si>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</si>
  <si>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</si>
  <si>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</si>
  <si>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</si>
  <si>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</si>
  <si>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</si>
  <si>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</si>
  <si>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</si>
  <si>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11.03.2016</t>
  </si>
  <si>
    <t>01.10.2015</t>
  </si>
  <si>
    <t>31.10.2015</t>
  </si>
  <si>
    <t>О ПРИЕМКЕ ВЫПОЛНЕННЫХ РАБОТ за Октябрь 2015</t>
  </si>
  <si>
    <t>на Мира,5</t>
  </si>
  <si>
    <t>Сдал:  _________________ //</t>
  </si>
  <si>
    <t>Принял:  _________________ //</t>
  </si>
  <si>
    <t>Раздел 2. ФЕВРАЛЬ</t>
  </si>
  <si>
    <t>кв.15</t>
  </si>
  <si>
    <t>ТЕРр65-23-2
Слив и наполнение водой системы отопления: с осмотром системы
1000 м3 объема здания
НР 63%=74%*0.85 от ФОТ
СП 40%=50%*0.8 от ФОТ</t>
  </si>
  <si>
    <t>1,8
63
40</t>
  </si>
  <si>
    <t>25
19
13</t>
  </si>
  <si>
    <t>Р</t>
  </si>
  <si>
    <t>Раздел 7. ОКТЯБРЬ</t>
  </si>
  <si>
    <t>кв.16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</si>
  <si>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</si>
  <si>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
88
48</t>
  </si>
  <si>
    <t>1243,2
_____
3595,9</t>
  </si>
  <si>
    <t>174,53
_____
4,21</t>
  </si>
  <si>
    <t>100
26
15</t>
  </si>
  <si>
    <t>25
_____
72</t>
  </si>
  <si>
    <t>Раздел 8. НОЯБРЬ</t>
  </si>
  <si>
    <t>кв.21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</si>
  <si>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</si>
  <si>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</si>
  <si>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</si>
  <si>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</si>
  <si>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</si>
  <si>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</si>
  <si>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</si>
  <si>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ТЕРр65-5-1
Прим. Пробок радиаторных.Смена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</si>
  <si>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</si>
  <si>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</si>
  <si>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</si>
  <si>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</si>
  <si>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 xml:space="preserve">
_____
3</t>
  </si>
  <si>
    <t>ТСЦ-301-1308
Пробки радиаторные
шт.</t>
  </si>
  <si>
    <t>1
88
48</t>
  </si>
  <si>
    <t xml:space="preserve">
_____
15,7</t>
  </si>
  <si>
    <t xml:space="preserve">
_____
16</t>
  </si>
  <si>
    <t>М</t>
  </si>
  <si>
    <t>Раздел 9. Декабрь</t>
  </si>
  <si>
    <t>Чердак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</si>
  <si>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</si>
  <si>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0,024
88
48</t>
  </si>
  <si>
    <t>1000,16
_____
1380,62</t>
  </si>
  <si>
    <t>54,89
_____
1,4</t>
  </si>
  <si>
    <t>58
25
14</t>
  </si>
  <si>
    <t>24
_____
33</t>
  </si>
  <si>
    <t>Итого прямые затраты по акту</t>
  </si>
  <si>
    <t>90
_____
160</t>
  </si>
  <si>
    <t>83
_____
89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</si>
  <si>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</si>
  <si>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</si>
  <si>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</si>
  <si>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</si>
  <si>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</si>
  <si>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</si>
  <si>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</si>
  <si>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</si>
  <si>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</si>
  <si>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</si>
  <si>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</si>
  <si>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</si>
  <si>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</si>
  <si>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</si>
  <si>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</si>
  <si>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</si>
  <si>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</si>
  <si>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</si>
  <si>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
</t>
  </si>
  <si>
    <t>1-3-3</t>
  </si>
  <si>
    <t>Затраты труда рабочих (ср 3,3)</t>
  </si>
  <si>
    <t xml:space="preserve">11,2
</t>
  </si>
  <si>
    <t>1-3-5</t>
  </si>
  <si>
    <t>Затраты труда рабочих (ср 3,5)</t>
  </si>
  <si>
    <t xml:space="preserve">11,47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</si>
  <si>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</si>
  <si>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</si>
  <si>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</si>
  <si>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</si>
  <si>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</si>
  <si>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</si>
  <si>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</si>
  <si>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</si>
  <si>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</si>
  <si>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>Установки для сварки: ручной дуговой (постоянного тока)</t>
  </si>
  <si>
    <t xml:space="preserve">7,84
</t>
  </si>
  <si>
    <t>Аппарат для газовой сварки и резки</t>
  </si>
  <si>
    <t xml:space="preserve">1,29
</t>
  </si>
  <si>
    <t>Автомобили бортовые, грузоподъемность: до 5 т</t>
  </si>
  <si>
    <t xml:space="preserve">103,2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</si>
  <si>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</si>
  <si>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</si>
  <si>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</si>
  <si>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</si>
  <si>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</si>
  <si>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>101-1522</t>
  </si>
  <si>
    <t>Электроды диаметром: 5 мм Э42А</t>
  </si>
  <si>
    <t xml:space="preserve">т
</t>
  </si>
  <si>
    <t xml:space="preserve">10660
</t>
  </si>
  <si>
    <t>101-1602</t>
  </si>
  <si>
    <t>Ацетилен газообразный технический</t>
  </si>
  <si>
    <t xml:space="preserve">101
</t>
  </si>
  <si>
    <t>101-1669</t>
  </si>
  <si>
    <t>Очес льняной...</t>
  </si>
  <si>
    <t xml:space="preserve">кг
</t>
  </si>
  <si>
    <t xml:space="preserve">42,4
</t>
  </si>
  <si>
    <t xml:space="preserve">   - Очес льняной</t>
  </si>
  <si>
    <t xml:space="preserve">233,71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</si>
  <si>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</si>
  <si>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</si>
  <si>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</si>
  <si>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</si>
  <si>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</si>
  <si>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</si>
  <si>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</si>
  <si>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</si>
  <si>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</si>
  <si>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</si>
  <si>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</si>
  <si>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</si>
  <si>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ТСЦ-301-1308</t>
  </si>
  <si>
    <t>Пробки радиаторные</t>
  </si>
  <si>
    <t xml:space="preserve">15,7
</t>
  </si>
  <si>
    <t>К=1,1 МТРиЭ ЧО, Пост.от 05.11.2015 г. №52/1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</si>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</sst>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topLeftCell="A55" workbookViewId="0">
      <selection activeCell="D76" sqref="D7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8.0299999999999994</v>
      </c>
      <c r="X14" s="27">
        <v>8.0299999999999994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392/1000</f>
        <v>0.39200000000000002</v>
      </c>
      <c r="I27" s="85"/>
      <c r="J27" s="35" t="s">
        <v>5</v>
      </c>
      <c r="K27" s="86">
        <f>285/1000</f>
        <v>0.28499999999999998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8.0399999999999985E-3</v>
      </c>
      <c r="I30" s="85"/>
      <c r="J30" s="35" t="s">
        <v>7</v>
      </c>
      <c r="K30" s="86">
        <f>(X14+X15)/1000</f>
        <v>8.0399999999999985E-3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90</v>
      </c>
      <c r="Z30" s="71">
        <v>86</v>
      </c>
      <c r="AA30" s="71">
        <v>52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90/1000</f>
        <v>0.09</v>
      </c>
      <c r="I31" s="85"/>
      <c r="J31" s="35" t="s">
        <v>5</v>
      </c>
      <c r="K31" s="86">
        <f>83/1000</f>
        <v>8.3000000000000004E-2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83</v>
      </c>
      <c r="Z31" s="72">
        <v>73</v>
      </c>
      <c r="AA31" s="72">
        <v>40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4</v>
      </c>
      <c r="C42" s="140" t="s">
        <v>74</v>
      </c>
      <c r="D42" s="141" t="s">
        <v>75</v>
      </c>
      <c r="E42" s="142">
        <v>13.69</v>
      </c>
      <c r="F42" s="143">
        <v>13.69</v>
      </c>
      <c r="G42" s="142"/>
      <c r="H42" s="142" t="s">
        <v>76</v>
      </c>
      <c r="I42" s="142">
        <v>25</v>
      </c>
      <c r="J42" s="142"/>
      <c r="K42" s="142"/>
      <c r="L42" s="143"/>
      <c r="M42" s="143"/>
      <c r="N42" s="143" t="s">
        <v>77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78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79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8">
        <v>2</v>
      </c>
      <c r="B45" s="139">
        <v>51</v>
      </c>
      <c r="C45" s="140" t="s">
        <v>80</v>
      </c>
      <c r="D45" s="141" t="s">
        <v>81</v>
      </c>
      <c r="E45" s="142">
        <v>5013.63</v>
      </c>
      <c r="F45" s="143" t="s">
        <v>82</v>
      </c>
      <c r="G45" s="142" t="s">
        <v>83</v>
      </c>
      <c r="H45" s="142" t="s">
        <v>84</v>
      </c>
      <c r="I45" s="142" t="s">
        <v>85</v>
      </c>
      <c r="J45" s="142">
        <v>3</v>
      </c>
      <c r="K45" s="142"/>
      <c r="L45" s="143"/>
      <c r="M45" s="143"/>
      <c r="N45" s="143" t="s">
        <v>77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86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87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3</v>
      </c>
      <c r="B48" s="133">
        <v>52</v>
      </c>
      <c r="C48" s="134" t="s">
        <v>88</v>
      </c>
      <c r="D48" s="135" t="s">
        <v>81</v>
      </c>
      <c r="E48" s="136">
        <v>2250.2399999999998</v>
      </c>
      <c r="F48" s="137" t="s">
        <v>89</v>
      </c>
      <c r="G48" s="136" t="s">
        <v>90</v>
      </c>
      <c r="H48" s="136" t="s">
        <v>91</v>
      </c>
      <c r="I48" s="136" t="s">
        <v>92</v>
      </c>
      <c r="J48" s="136"/>
      <c r="K48" s="136" t="s">
        <v>93</v>
      </c>
      <c r="L48" s="137" t="s">
        <v>94</v>
      </c>
      <c r="M48" s="137"/>
      <c r="N48" s="137" t="s">
        <v>77</v>
      </c>
      <c r="O48" s="137"/>
      <c r="P48" s="137"/>
      <c r="Q48" s="137"/>
      <c r="R48" s="137"/>
      <c r="S48" s="137"/>
      <c r="T48" s="137"/>
      <c r="U48" s="137"/>
      <c r="V48" s="137"/>
    </row>
    <row r="49" spans="1:22" ht="79.8" x14ac:dyDescent="0.25">
      <c r="A49" s="132">
        <v>4</v>
      </c>
      <c r="B49" s="133">
        <v>53</v>
      </c>
      <c r="C49" s="134" t="s">
        <v>95</v>
      </c>
      <c r="D49" s="135" t="s">
        <v>96</v>
      </c>
      <c r="E49" s="136">
        <v>1010.59</v>
      </c>
      <c r="F49" s="137" t="s">
        <v>97</v>
      </c>
      <c r="G49" s="136">
        <v>5.16</v>
      </c>
      <c r="H49" s="136" t="s">
        <v>98</v>
      </c>
      <c r="I49" s="136" t="s">
        <v>99</v>
      </c>
      <c r="J49" s="136"/>
      <c r="K49" s="136">
        <v>3</v>
      </c>
      <c r="L49" s="137" t="s">
        <v>100</v>
      </c>
      <c r="M49" s="137"/>
      <c r="N49" s="137" t="s">
        <v>77</v>
      </c>
      <c r="O49" s="137"/>
      <c r="P49" s="137"/>
      <c r="Q49" s="137"/>
      <c r="R49" s="137"/>
      <c r="S49" s="137"/>
      <c r="T49" s="137"/>
      <c r="U49" s="137"/>
      <c r="V49" s="137"/>
    </row>
    <row r="50" spans="1:22" ht="34.200000000000003" x14ac:dyDescent="0.25">
      <c r="A50" s="138">
        <v>5</v>
      </c>
      <c r="B50" s="139">
        <v>54</v>
      </c>
      <c r="C50" s="140" t="s">
        <v>101</v>
      </c>
      <c r="D50" s="141" t="s">
        <v>102</v>
      </c>
      <c r="E50" s="142">
        <v>15.7</v>
      </c>
      <c r="F50" s="143" t="s">
        <v>103</v>
      </c>
      <c r="G50" s="142"/>
      <c r="H50" s="142">
        <v>16</v>
      </c>
      <c r="I50" s="142" t="s">
        <v>104</v>
      </c>
      <c r="J50" s="142"/>
      <c r="K50" s="142"/>
      <c r="L50" s="143"/>
      <c r="M50" s="143"/>
      <c r="N50" s="143" t="s">
        <v>105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106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107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79.8" x14ac:dyDescent="0.25">
      <c r="A53" s="138">
        <v>6</v>
      </c>
      <c r="B53" s="139">
        <v>55</v>
      </c>
      <c r="C53" s="140" t="s">
        <v>108</v>
      </c>
      <c r="D53" s="141" t="s">
        <v>109</v>
      </c>
      <c r="E53" s="142">
        <v>2435.67</v>
      </c>
      <c r="F53" s="143" t="s">
        <v>110</v>
      </c>
      <c r="G53" s="142" t="s">
        <v>111</v>
      </c>
      <c r="H53" s="142" t="s">
        <v>112</v>
      </c>
      <c r="I53" s="142" t="s">
        <v>113</v>
      </c>
      <c r="J53" s="142">
        <v>1</v>
      </c>
      <c r="K53" s="142"/>
      <c r="L53" s="143"/>
      <c r="M53" s="143"/>
      <c r="N53" s="143" t="s">
        <v>77</v>
      </c>
      <c r="O53" s="143"/>
      <c r="P53" s="143"/>
      <c r="Q53" s="143"/>
      <c r="R53" s="143"/>
      <c r="S53" s="143"/>
      <c r="T53" s="143"/>
      <c r="U53" s="143"/>
      <c r="V53" s="143"/>
    </row>
    <row r="54" spans="1:22" ht="34.200000000000003" x14ac:dyDescent="0.25">
      <c r="A54" s="144" t="s">
        <v>114</v>
      </c>
      <c r="B54" s="145"/>
      <c r="C54" s="145"/>
      <c r="D54" s="145"/>
      <c r="E54" s="145"/>
      <c r="F54" s="145"/>
      <c r="G54" s="145"/>
      <c r="H54" s="146">
        <v>254</v>
      </c>
      <c r="I54" s="146" t="s">
        <v>115</v>
      </c>
      <c r="J54" s="146">
        <v>4</v>
      </c>
      <c r="K54" s="146">
        <v>172</v>
      </c>
      <c r="L54" s="146" t="s">
        <v>116</v>
      </c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117</v>
      </c>
      <c r="B55" s="145"/>
      <c r="C55" s="145"/>
      <c r="D55" s="145"/>
      <c r="E55" s="145"/>
      <c r="F55" s="145"/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118</v>
      </c>
      <c r="B56" s="145"/>
      <c r="C56" s="145"/>
      <c r="D56" s="145"/>
      <c r="E56" s="145"/>
      <c r="F56" s="145"/>
      <c r="G56" s="145"/>
      <c r="H56" s="146">
        <v>90</v>
      </c>
      <c r="I56" s="146"/>
      <c r="J56" s="146"/>
      <c r="K56" s="146">
        <v>83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119</v>
      </c>
      <c r="B57" s="145"/>
      <c r="C57" s="145"/>
      <c r="D57" s="145"/>
      <c r="E57" s="145"/>
      <c r="F57" s="145"/>
      <c r="G57" s="145"/>
      <c r="H57" s="146">
        <v>160</v>
      </c>
      <c r="I57" s="146"/>
      <c r="J57" s="146"/>
      <c r="K57" s="146">
        <v>89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120</v>
      </c>
      <c r="B58" s="145"/>
      <c r="C58" s="145"/>
      <c r="D58" s="145"/>
      <c r="E58" s="145"/>
      <c r="F58" s="145"/>
      <c r="G58" s="145"/>
      <c r="H58" s="146">
        <v>4</v>
      </c>
      <c r="I58" s="146"/>
      <c r="J58" s="146"/>
      <c r="K58" s="146">
        <v>0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121</v>
      </c>
      <c r="B59" s="148"/>
      <c r="C59" s="148"/>
      <c r="D59" s="148"/>
      <c r="E59" s="148"/>
      <c r="F59" s="148"/>
      <c r="G59" s="148"/>
      <c r="H59" s="149">
        <v>86</v>
      </c>
      <c r="I59" s="149"/>
      <c r="J59" s="149"/>
      <c r="K59" s="149">
        <v>73</v>
      </c>
      <c r="L59" s="149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122</v>
      </c>
      <c r="B60" s="148"/>
      <c r="C60" s="148"/>
      <c r="D60" s="148"/>
      <c r="E60" s="148"/>
      <c r="F60" s="148"/>
      <c r="G60" s="148"/>
      <c r="H60" s="149">
        <v>52</v>
      </c>
      <c r="I60" s="149"/>
      <c r="J60" s="149"/>
      <c r="K60" s="149">
        <v>40</v>
      </c>
      <c r="L60" s="149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7" t="s">
        <v>123</v>
      </c>
      <c r="B61" s="148"/>
      <c r="C61" s="148"/>
      <c r="D61" s="148"/>
      <c r="E61" s="148"/>
      <c r="F61" s="148"/>
      <c r="G61" s="148"/>
      <c r="H61" s="149"/>
      <c r="I61" s="149"/>
      <c r="J61" s="149"/>
      <c r="K61" s="149"/>
      <c r="L61" s="149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hidden="1" customHeight="1" x14ac:dyDescent="0.25">
      <c r="A62" s="144" t="s">
        <v>124</v>
      </c>
      <c r="B62" s="145"/>
      <c r="C62" s="145"/>
      <c r="D62" s="145"/>
      <c r="E62" s="145"/>
      <c r="F62" s="145"/>
      <c r="G62" s="145"/>
      <c r="H62" s="146">
        <v>57</v>
      </c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t="30" hidden="1" customHeight="1" x14ac:dyDescent="0.25">
      <c r="A63" s="144" t="s">
        <v>125</v>
      </c>
      <c r="B63" s="145"/>
      <c r="C63" s="145"/>
      <c r="D63" s="145"/>
      <c r="E63" s="145"/>
      <c r="F63" s="145"/>
      <c r="G63" s="145"/>
      <c r="H63" s="146">
        <v>335</v>
      </c>
      <c r="I63" s="146"/>
      <c r="J63" s="146"/>
      <c r="K63" s="146">
        <v>285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126</v>
      </c>
      <c r="B64" s="145"/>
      <c r="C64" s="145"/>
      <c r="D64" s="145"/>
      <c r="E64" s="145"/>
      <c r="F64" s="145"/>
      <c r="G64" s="145"/>
      <c r="H64" s="146">
        <v>392</v>
      </c>
      <c r="I64" s="146"/>
      <c r="J64" s="146"/>
      <c r="K64" s="146">
        <v>285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127</v>
      </c>
      <c r="B65" s="148"/>
      <c r="C65" s="148"/>
      <c r="D65" s="148"/>
      <c r="E65" s="148"/>
      <c r="F65" s="148"/>
      <c r="G65" s="148"/>
      <c r="H65" s="149">
        <v>392</v>
      </c>
      <c r="I65" s="149"/>
      <c r="J65" s="149"/>
      <c r="K65" s="149">
        <v>285</v>
      </c>
      <c r="L65" s="149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62</v>
      </c>
      <c r="D67" s="48"/>
      <c r="E67" s="48"/>
      <c r="F67" s="48"/>
      <c r="G67" s="48"/>
      <c r="H67" s="74">
        <f>IF(ISBLANK(Y30),"",ROUND(Z30/Y30,2)*100)</f>
        <v>96</v>
      </c>
      <c r="I67" s="48"/>
      <c r="J67" s="48"/>
      <c r="K67" s="74">
        <f>IF(ISBLANK(Y31),"",ROUND(Z31/Y31,2)*100)</f>
        <v>88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63</v>
      </c>
      <c r="D68" s="48"/>
      <c r="E68" s="48"/>
      <c r="F68" s="48"/>
      <c r="G68" s="48"/>
      <c r="H68" s="45">
        <f>IF(ISBLANK(Y30),"",ROUND(AA30/Y30,2)*100)</f>
        <v>57.999999999999993</v>
      </c>
      <c r="I68" s="48"/>
      <c r="J68" s="48"/>
      <c r="K68" s="45">
        <f>IF(ISBLANK(Y31),"",ROUND(AA31/Y31,2)*100)</f>
        <v>48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71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52">
    <mergeCell ref="A64:G64"/>
    <mergeCell ref="A65:G65"/>
    <mergeCell ref="A58:G58"/>
    <mergeCell ref="A59:G59"/>
    <mergeCell ref="A60:G60"/>
    <mergeCell ref="A61:G61"/>
    <mergeCell ref="A62:G62"/>
    <mergeCell ref="A63:G63"/>
    <mergeCell ref="A51:V51"/>
    <mergeCell ref="A52:V52"/>
    <mergeCell ref="A54:G54"/>
    <mergeCell ref="A55:G55"/>
    <mergeCell ref="A56:G56"/>
    <mergeCell ref="A57:G57"/>
    <mergeCell ref="A40:V40"/>
    <mergeCell ref="A41:V41"/>
    <mergeCell ref="A43:V43"/>
    <mergeCell ref="A44:V44"/>
    <mergeCell ref="A46:V46"/>
    <mergeCell ref="A47:V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128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392/1000</f>
        <v>0.39200000000000002</v>
      </c>
      <c r="H11" s="85"/>
      <c r="I11" s="55" t="s">
        <v>5</v>
      </c>
      <c r="J11" s="86">
        <f>285/1000</f>
        <v>0.28499999999999998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8.0399999999999985E-3</v>
      </c>
      <c r="H14" s="85"/>
      <c r="I14" s="55" t="s">
        <v>7</v>
      </c>
      <c r="J14" s="86">
        <f>(P14+P15)/1000</f>
        <v>8.0399999999999985E-3</v>
      </c>
      <c r="K14" s="87"/>
      <c r="L14" s="58">
        <v>1249</v>
      </c>
      <c r="M14" s="35" t="s">
        <v>7</v>
      </c>
      <c r="N14" s="57"/>
      <c r="O14" s="26">
        <v>8.0299999999999994</v>
      </c>
      <c r="P14" s="27">
        <v>8.0299999999999994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90/1000</f>
        <v>0.09</v>
      </c>
      <c r="H15" s="117"/>
      <c r="I15" s="55" t="s">
        <v>5</v>
      </c>
      <c r="J15" s="86">
        <f>83/1000</f>
        <v>8.3000000000000004E-2</v>
      </c>
      <c r="K15" s="87"/>
      <c r="L15" s="59">
        <v>5203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131</v>
      </c>
      <c r="C26" s="134" t="s">
        <v>132</v>
      </c>
      <c r="D26" s="154" t="s">
        <v>133</v>
      </c>
      <c r="E26" s="155">
        <v>2.29</v>
      </c>
      <c r="F26" s="136" t="s">
        <v>134</v>
      </c>
      <c r="G26" s="136">
        <v>24.69</v>
      </c>
      <c r="H26" s="156"/>
      <c r="I26" s="156"/>
      <c r="J26" s="136" t="s">
        <v>135</v>
      </c>
      <c r="K26" s="136"/>
      <c r="L26" s="157"/>
      <c r="M26" s="156" t="str">
        <f>IF(ISNUMBER(K26/G26),IF(NOT(K26/G26=0),K26/G26, " "), " ")</f>
        <v xml:space="preserve"> </v>
      </c>
      <c r="N26" s="154"/>
    </row>
    <row r="27" spans="1:23" s="29" customFormat="1" ht="22.8" x14ac:dyDescent="0.25">
      <c r="A27" s="152">
        <v>2</v>
      </c>
      <c r="B27" s="153" t="s">
        <v>136</v>
      </c>
      <c r="C27" s="134" t="s">
        <v>137</v>
      </c>
      <c r="D27" s="154" t="s">
        <v>133</v>
      </c>
      <c r="E27" s="155">
        <v>4.3600000000000003</v>
      </c>
      <c r="F27" s="136" t="s">
        <v>138</v>
      </c>
      <c r="G27" s="136">
        <v>48.83</v>
      </c>
      <c r="H27" s="156"/>
      <c r="I27" s="156"/>
      <c r="J27" s="136" t="s">
        <v>135</v>
      </c>
      <c r="K27" s="136"/>
      <c r="L27" s="157"/>
      <c r="M27" s="156" t="str">
        <f>IF(ISNUMBER(K27/G27),IF(NOT(K27/G27=0),K27/G27, " "), " ")</f>
        <v xml:space="preserve"> </v>
      </c>
      <c r="N27" s="154"/>
    </row>
    <row r="28" spans="1:23" s="29" customFormat="1" ht="22.8" x14ac:dyDescent="0.25">
      <c r="A28" s="152">
        <v>3</v>
      </c>
      <c r="B28" s="153" t="s">
        <v>139</v>
      </c>
      <c r="C28" s="134" t="s">
        <v>140</v>
      </c>
      <c r="D28" s="154" t="s">
        <v>133</v>
      </c>
      <c r="E28" s="155">
        <v>0.81</v>
      </c>
      <c r="F28" s="136" t="s">
        <v>141</v>
      </c>
      <c r="G28" s="136">
        <v>9.2899999999999991</v>
      </c>
      <c r="H28" s="156"/>
      <c r="I28" s="156"/>
      <c r="J28" s="136" t="s">
        <v>135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22.8" x14ac:dyDescent="0.25">
      <c r="A29" s="152">
        <v>4</v>
      </c>
      <c r="B29" s="153" t="s">
        <v>142</v>
      </c>
      <c r="C29" s="134" t="s">
        <v>143</v>
      </c>
      <c r="D29" s="154" t="s">
        <v>133</v>
      </c>
      <c r="E29" s="155">
        <v>0.56999999999999995</v>
      </c>
      <c r="F29" s="136" t="s">
        <v>144</v>
      </c>
      <c r="G29" s="136">
        <v>6.86</v>
      </c>
      <c r="H29" s="156"/>
      <c r="I29" s="156"/>
      <c r="J29" s="136" t="s">
        <v>145</v>
      </c>
      <c r="K29" s="136">
        <v>82.27</v>
      </c>
      <c r="L29" s="157"/>
      <c r="M29" s="156">
        <f>IF(ISNUMBER(K29/G29),IF(NOT(K29/G29=0),K29/G29, " "), " ")</f>
        <v>11.99271137026239</v>
      </c>
      <c r="N29" s="154"/>
    </row>
    <row r="30" spans="1:23" ht="22.8" x14ac:dyDescent="0.25">
      <c r="A30" s="152">
        <v>5</v>
      </c>
      <c r="B30" s="153">
        <v>2</v>
      </c>
      <c r="C30" s="134" t="s">
        <v>146</v>
      </c>
      <c r="D30" s="154" t="s">
        <v>133</v>
      </c>
      <c r="E30" s="155">
        <v>0.01</v>
      </c>
      <c r="F30" s="136" t="s">
        <v>135</v>
      </c>
      <c r="G30" s="136"/>
      <c r="H30" s="156"/>
      <c r="I30" s="156"/>
      <c r="J30" s="136" t="s">
        <v>135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147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30954</v>
      </c>
      <c r="C32" s="134" t="s">
        <v>148</v>
      </c>
      <c r="D32" s="154" t="s">
        <v>149</v>
      </c>
      <c r="E32" s="155">
        <v>0.01</v>
      </c>
      <c r="F32" s="136" t="s">
        <v>150</v>
      </c>
      <c r="G32" s="136">
        <v>0.34</v>
      </c>
      <c r="H32" s="156"/>
      <c r="I32" s="156"/>
      <c r="J32" s="136" t="s">
        <v>135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22.8" x14ac:dyDescent="0.25">
      <c r="A33" s="152">
        <v>7</v>
      </c>
      <c r="B33" s="153">
        <v>40502</v>
      </c>
      <c r="C33" s="134" t="s">
        <v>151</v>
      </c>
      <c r="D33" s="154" t="s">
        <v>149</v>
      </c>
      <c r="E33" s="155">
        <v>0.43</v>
      </c>
      <c r="F33" s="136" t="s">
        <v>152</v>
      </c>
      <c r="G33" s="136">
        <v>3.37</v>
      </c>
      <c r="H33" s="156"/>
      <c r="I33" s="156"/>
      <c r="J33" s="136" t="s">
        <v>135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22.8" x14ac:dyDescent="0.25">
      <c r="A34" s="152">
        <v>8</v>
      </c>
      <c r="B34" s="153">
        <v>40504</v>
      </c>
      <c r="C34" s="134" t="s">
        <v>153</v>
      </c>
      <c r="D34" s="154" t="s">
        <v>149</v>
      </c>
      <c r="E34" s="155">
        <v>0.21</v>
      </c>
      <c r="F34" s="136" t="s">
        <v>154</v>
      </c>
      <c r="G34" s="136">
        <v>0.27</v>
      </c>
      <c r="H34" s="156"/>
      <c r="I34" s="156"/>
      <c r="J34" s="136" t="s">
        <v>135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22.8" x14ac:dyDescent="0.25">
      <c r="A35" s="152">
        <v>9</v>
      </c>
      <c r="B35" s="153">
        <v>400001</v>
      </c>
      <c r="C35" s="134" t="s">
        <v>155</v>
      </c>
      <c r="D35" s="154" t="s">
        <v>149</v>
      </c>
      <c r="E35" s="155">
        <v>0.01</v>
      </c>
      <c r="F35" s="136" t="s">
        <v>156</v>
      </c>
      <c r="G35" s="136">
        <v>1.03</v>
      </c>
      <c r="H35" s="156"/>
      <c r="I35" s="156"/>
      <c r="J35" s="136" t="s">
        <v>135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157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10</v>
      </c>
      <c r="B37" s="153" t="s">
        <v>158</v>
      </c>
      <c r="C37" s="134" t="s">
        <v>159</v>
      </c>
      <c r="D37" s="154" t="s">
        <v>160</v>
      </c>
      <c r="E37" s="155">
        <v>4.1000000000000002E-2</v>
      </c>
      <c r="F37" s="136" t="s">
        <v>161</v>
      </c>
      <c r="G37" s="136">
        <v>0.26</v>
      </c>
      <c r="H37" s="156"/>
      <c r="I37" s="156"/>
      <c r="J37" s="136" t="s">
        <v>135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22.8" x14ac:dyDescent="0.25">
      <c r="A38" s="152">
        <v>11</v>
      </c>
      <c r="B38" s="153" t="s">
        <v>162</v>
      </c>
      <c r="C38" s="134" t="s">
        <v>163</v>
      </c>
      <c r="D38" s="154" t="s">
        <v>164</v>
      </c>
      <c r="E38" s="155">
        <v>1E-4</v>
      </c>
      <c r="F38" s="136" t="s">
        <v>165</v>
      </c>
      <c r="G38" s="136">
        <v>1.07</v>
      </c>
      <c r="H38" s="156"/>
      <c r="I38" s="156"/>
      <c r="J38" s="136" t="s">
        <v>135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22.8" x14ac:dyDescent="0.25">
      <c r="A39" s="152">
        <v>12</v>
      </c>
      <c r="B39" s="153" t="s">
        <v>166</v>
      </c>
      <c r="C39" s="134" t="s">
        <v>167</v>
      </c>
      <c r="D39" s="154" t="s">
        <v>160</v>
      </c>
      <c r="E39" s="155">
        <v>1.9400000000000001E-2</v>
      </c>
      <c r="F39" s="136" t="s">
        <v>168</v>
      </c>
      <c r="G39" s="136">
        <v>1.96</v>
      </c>
      <c r="H39" s="156"/>
      <c r="I39" s="156"/>
      <c r="J39" s="136" t="s">
        <v>135</v>
      </c>
      <c r="K39" s="136"/>
      <c r="L39" s="157"/>
      <c r="M39" s="156" t="str">
        <f>IF(ISNUMBER(K39/G39),IF(NOT(K39/G39=0),K39/G39, " "), " ")</f>
        <v xml:space="preserve"> </v>
      </c>
      <c r="N39" s="154"/>
    </row>
    <row r="40" spans="1:14" ht="22.8" x14ac:dyDescent="0.25">
      <c r="A40" s="152">
        <v>13</v>
      </c>
      <c r="B40" s="153" t="s">
        <v>169</v>
      </c>
      <c r="C40" s="134" t="s">
        <v>170</v>
      </c>
      <c r="D40" s="154" t="s">
        <v>171</v>
      </c>
      <c r="E40" s="155">
        <v>1.26E-2</v>
      </c>
      <c r="F40" s="136" t="s">
        <v>172</v>
      </c>
      <c r="G40" s="136">
        <v>0.54</v>
      </c>
      <c r="H40" s="156"/>
      <c r="I40" s="156">
        <v>2.52</v>
      </c>
      <c r="J40" s="136" t="s">
        <v>135</v>
      </c>
      <c r="K40" s="136">
        <v>2.57</v>
      </c>
      <c r="L40" s="157"/>
      <c r="M40" s="156">
        <f>IF(ISNUMBER(K40/G40),IF(NOT(K40/G40=0),K40/G40, " "), " ")</f>
        <v>4.7592592592592586</v>
      </c>
      <c r="N40" s="154"/>
    </row>
    <row r="41" spans="1:14" ht="22.8" x14ac:dyDescent="0.25">
      <c r="A41" s="152">
        <v>14</v>
      </c>
      <c r="B41" s="153" t="s">
        <v>169</v>
      </c>
      <c r="C41" s="134" t="s">
        <v>173</v>
      </c>
      <c r="D41" s="154" t="s">
        <v>171</v>
      </c>
      <c r="E41" s="155">
        <v>1.6000000000000001E-3</v>
      </c>
      <c r="F41" s="136" t="s">
        <v>172</v>
      </c>
      <c r="G41" s="136">
        <v>7.0000000000000007E-2</v>
      </c>
      <c r="H41" s="156"/>
      <c r="I41" s="156"/>
      <c r="J41" s="136" t="s">
        <v>135</v>
      </c>
      <c r="K41" s="136"/>
      <c r="L41" s="157"/>
      <c r="M41" s="156" t="str">
        <f>IF(ISNUMBER(K41/G41),IF(NOT(K41/G41=0),K41/G41, " "), " ")</f>
        <v xml:space="preserve"> </v>
      </c>
      <c r="N41" s="154"/>
    </row>
    <row r="42" spans="1:14" ht="22.8" x14ac:dyDescent="0.25">
      <c r="A42" s="152">
        <v>15</v>
      </c>
      <c r="B42" s="153" t="s">
        <v>169</v>
      </c>
      <c r="C42" s="134" t="s">
        <v>173</v>
      </c>
      <c r="D42" s="154" t="s">
        <v>171</v>
      </c>
      <c r="E42" s="155">
        <v>1.0999999999999999E-2</v>
      </c>
      <c r="F42" s="136" t="s">
        <v>172</v>
      </c>
      <c r="G42" s="136">
        <v>0.47</v>
      </c>
      <c r="H42" s="156">
        <v>228.81</v>
      </c>
      <c r="I42" s="156">
        <v>2.52</v>
      </c>
      <c r="J42" s="136" t="s">
        <v>174</v>
      </c>
      <c r="K42" s="136">
        <v>2.57</v>
      </c>
      <c r="L42" s="157"/>
      <c r="M42" s="156">
        <f>IF(ISNUMBER(K42/G42),IF(NOT(K42/G42=0),K42/G42, " "), " ")</f>
        <v>5.4680851063829783</v>
      </c>
      <c r="N42" s="154"/>
    </row>
    <row r="43" spans="1:14" ht="57" x14ac:dyDescent="0.25">
      <c r="A43" s="152">
        <v>16</v>
      </c>
      <c r="B43" s="153" t="s">
        <v>175</v>
      </c>
      <c r="C43" s="134" t="s">
        <v>176</v>
      </c>
      <c r="D43" s="154" t="s">
        <v>177</v>
      </c>
      <c r="E43" s="155">
        <v>2.5680000000000001</v>
      </c>
      <c r="F43" s="136" t="s">
        <v>178</v>
      </c>
      <c r="G43" s="136">
        <v>31.59</v>
      </c>
      <c r="H43" s="156"/>
      <c r="I43" s="156"/>
      <c r="J43" s="136" t="s">
        <v>135</v>
      </c>
      <c r="K43" s="136"/>
      <c r="L43" s="157"/>
      <c r="M43" s="156" t="str">
        <f>IF(ISNUMBER(K43/G43),IF(NOT(K43/G43=0),K43/G43, " "), " ")</f>
        <v xml:space="preserve"> </v>
      </c>
      <c r="N43" s="154"/>
    </row>
    <row r="44" spans="1:14" ht="57" x14ac:dyDescent="0.25">
      <c r="A44" s="152">
        <v>17</v>
      </c>
      <c r="B44" s="153" t="s">
        <v>179</v>
      </c>
      <c r="C44" s="134" t="s">
        <v>180</v>
      </c>
      <c r="D44" s="154" t="s">
        <v>177</v>
      </c>
      <c r="E44" s="155">
        <v>2.14</v>
      </c>
      <c r="F44" s="136" t="s">
        <v>181</v>
      </c>
      <c r="G44" s="136">
        <v>69.12</v>
      </c>
      <c r="H44" s="156"/>
      <c r="I44" s="156"/>
      <c r="J44" s="136" t="s">
        <v>135</v>
      </c>
      <c r="K44" s="136"/>
      <c r="L44" s="157"/>
      <c r="M44" s="156" t="str">
        <f>IF(ISNUMBER(K44/G44),IF(NOT(K44/G44=0),K44/G44, " "), " ")</f>
        <v xml:space="preserve"> </v>
      </c>
      <c r="N44" s="154"/>
    </row>
    <row r="45" spans="1:14" ht="22.8" x14ac:dyDescent="0.25">
      <c r="A45" s="152">
        <v>18</v>
      </c>
      <c r="B45" s="153" t="s">
        <v>182</v>
      </c>
      <c r="C45" s="134" t="s">
        <v>183</v>
      </c>
      <c r="D45" s="154" t="s">
        <v>184</v>
      </c>
      <c r="E45" s="155">
        <v>2</v>
      </c>
      <c r="F45" s="136" t="s">
        <v>185</v>
      </c>
      <c r="G45" s="136">
        <v>37.200000000000003</v>
      </c>
      <c r="H45" s="156">
        <v>40.729999999999997</v>
      </c>
      <c r="I45" s="156">
        <v>81.459999999999994</v>
      </c>
      <c r="J45" s="136" t="s">
        <v>186</v>
      </c>
      <c r="K45" s="136">
        <v>83.42</v>
      </c>
      <c r="L45" s="157"/>
      <c r="M45" s="156">
        <f>IF(ISNUMBER(K45/G45),IF(NOT(K45/G45=0),K45/G45, " "), " ")</f>
        <v>2.2424731182795696</v>
      </c>
      <c r="N45" s="154"/>
    </row>
    <row r="46" spans="1:14" ht="34.200000000000003" x14ac:dyDescent="0.25">
      <c r="A46" s="152">
        <v>19</v>
      </c>
      <c r="B46" s="153" t="s">
        <v>187</v>
      </c>
      <c r="C46" s="134" t="s">
        <v>188</v>
      </c>
      <c r="D46" s="154" t="s">
        <v>184</v>
      </c>
      <c r="E46" s="155">
        <v>1</v>
      </c>
      <c r="F46" s="136" t="s">
        <v>189</v>
      </c>
      <c r="G46" s="136">
        <v>15.7</v>
      </c>
      <c r="H46" s="156"/>
      <c r="I46" s="156"/>
      <c r="J46" s="136" t="s">
        <v>135</v>
      </c>
      <c r="K46" s="136"/>
      <c r="L46" s="157"/>
      <c r="M46" s="156" t="str">
        <f>IF(ISNUMBER(K46/G46),IF(NOT(K46/G46=0),K46/G46, " "), " ")</f>
        <v xml:space="preserve"> </v>
      </c>
      <c r="N46" s="154" t="s">
        <v>190</v>
      </c>
    </row>
    <row r="47" spans="1:14" ht="19.350000000000001" customHeight="1" x14ac:dyDescent="0.25">
      <c r="A47" s="150" t="s">
        <v>191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157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2">
        <v>20</v>
      </c>
      <c r="B49" s="153" t="s">
        <v>192</v>
      </c>
      <c r="C49" s="134" t="s">
        <v>193</v>
      </c>
      <c r="D49" s="154" t="s">
        <v>184</v>
      </c>
      <c r="E49" s="155">
        <v>1</v>
      </c>
      <c r="F49" s="136" t="s">
        <v>135</v>
      </c>
      <c r="G49" s="136"/>
      <c r="H49" s="156"/>
      <c r="I49" s="156"/>
      <c r="J49" s="136" t="s">
        <v>135</v>
      </c>
      <c r="K49" s="136"/>
      <c r="L49" s="157"/>
      <c r="M49" s="156" t="str">
        <f>IF(ISNUMBER(K49/G49),IF(NOT(K49/G49=0),K49/G49, " "), " ")</f>
        <v xml:space="preserve"> </v>
      </c>
      <c r="N49" s="154"/>
    </row>
    <row r="50" spans="1:14" ht="22.8" x14ac:dyDescent="0.25">
      <c r="A50" s="158">
        <v>21</v>
      </c>
      <c r="B50" s="159" t="s">
        <v>194</v>
      </c>
      <c r="C50" s="140" t="s">
        <v>195</v>
      </c>
      <c r="D50" s="160" t="s">
        <v>164</v>
      </c>
      <c r="E50" s="161">
        <v>4.0000000000000002E-4</v>
      </c>
      <c r="F50" s="142" t="s">
        <v>135</v>
      </c>
      <c r="G50" s="142"/>
      <c r="H50" s="162"/>
      <c r="I50" s="162"/>
      <c r="J50" s="142" t="s">
        <v>135</v>
      </c>
      <c r="K50" s="142"/>
      <c r="L50" s="163"/>
      <c r="M50" s="162" t="str">
        <f>IF(ISNUMBER(K50/G50),IF(NOT(K50/G50=0),K50/G50, " "), " ")</f>
        <v xml:space="preserve"> </v>
      </c>
      <c r="N50" s="160"/>
    </row>
    <row r="51" spans="1:14" x14ac:dyDescent="0.25">
      <c r="A51" s="144" t="s">
        <v>114</v>
      </c>
      <c r="B51" s="145"/>
      <c r="C51" s="145"/>
      <c r="D51" s="145"/>
      <c r="E51" s="145"/>
      <c r="F51" s="145"/>
      <c r="G51" s="164">
        <v>254</v>
      </c>
      <c r="H51" s="165"/>
      <c r="I51" s="165"/>
      <c r="J51" s="165"/>
      <c r="K51" s="164">
        <v>172</v>
      </c>
      <c r="L51" s="166"/>
      <c r="M51" s="164">
        <f ca="1">IF(ISNUMBER(INDIRECT("K" &amp; ROW())/INDIRECT("G" &amp; ROW())),INDIRECT("K" &amp; ROW())/INDIRECT("G" &amp; ROW()), " ")</f>
        <v>0.67716535433070868</v>
      </c>
      <c r="N51" s="146" t="s">
        <v>196</v>
      </c>
    </row>
    <row r="52" spans="1:14" x14ac:dyDescent="0.25">
      <c r="A52" s="144" t="s">
        <v>117</v>
      </c>
      <c r="B52" s="145"/>
      <c r="C52" s="145"/>
      <c r="D52" s="145"/>
      <c r="E52" s="145"/>
      <c r="F52" s="145"/>
      <c r="G52" s="164"/>
      <c r="H52" s="165"/>
      <c r="I52" s="165"/>
      <c r="J52" s="165"/>
      <c r="K52" s="164"/>
      <c r="L52" s="166"/>
      <c r="M52" s="164" t="str">
        <f ca="1">IF(ISNUMBER(INDIRECT("K" &amp; ROW())/INDIRECT("G" &amp; ROW())),INDIRECT("K" &amp; ROW())/INDIRECT("G" &amp; ROW()), " ")</f>
        <v xml:space="preserve"> </v>
      </c>
      <c r="N52" s="146" t="s">
        <v>196</v>
      </c>
    </row>
    <row r="53" spans="1:14" x14ac:dyDescent="0.25">
      <c r="A53" s="144" t="s">
        <v>118</v>
      </c>
      <c r="B53" s="145"/>
      <c r="C53" s="145"/>
      <c r="D53" s="145"/>
      <c r="E53" s="145"/>
      <c r="F53" s="145"/>
      <c r="G53" s="164">
        <v>90</v>
      </c>
      <c r="H53" s="165"/>
      <c r="I53" s="165"/>
      <c r="J53" s="165"/>
      <c r="K53" s="164">
        <v>83</v>
      </c>
      <c r="L53" s="166"/>
      <c r="M53" s="164">
        <f ca="1">IF(ISNUMBER(INDIRECT("K" &amp; ROW())/INDIRECT("G" &amp; ROW())),INDIRECT("K" &amp; ROW())/INDIRECT("G" &amp; ROW()), " ")</f>
        <v>0.92222222222222228</v>
      </c>
      <c r="N53" s="146" t="s">
        <v>196</v>
      </c>
    </row>
    <row r="54" spans="1:14" x14ac:dyDescent="0.25">
      <c r="A54" s="144" t="s">
        <v>119</v>
      </c>
      <c r="B54" s="145"/>
      <c r="C54" s="145"/>
      <c r="D54" s="145"/>
      <c r="E54" s="145"/>
      <c r="F54" s="145"/>
      <c r="G54" s="164">
        <v>160</v>
      </c>
      <c r="H54" s="165"/>
      <c r="I54" s="165"/>
      <c r="J54" s="165"/>
      <c r="K54" s="164">
        <v>89</v>
      </c>
      <c r="L54" s="166"/>
      <c r="M54" s="164">
        <f ca="1">IF(ISNUMBER(INDIRECT("K" &amp; ROW())/INDIRECT("G" &amp; ROW())),INDIRECT("K" &amp; ROW())/INDIRECT("G" &amp; ROW()), " ")</f>
        <v>0.55625000000000002</v>
      </c>
      <c r="N54" s="146" t="s">
        <v>196</v>
      </c>
    </row>
    <row r="55" spans="1:14" x14ac:dyDescent="0.25">
      <c r="A55" s="144" t="s">
        <v>120</v>
      </c>
      <c r="B55" s="145"/>
      <c r="C55" s="145"/>
      <c r="D55" s="145"/>
      <c r="E55" s="145"/>
      <c r="F55" s="145"/>
      <c r="G55" s="164">
        <v>4</v>
      </c>
      <c r="H55" s="165"/>
      <c r="I55" s="165"/>
      <c r="J55" s="165"/>
      <c r="K55" s="164">
        <v>0</v>
      </c>
      <c r="L55" s="166"/>
      <c r="M55" s="164">
        <f ca="1">IF(ISNUMBER(INDIRECT("K" &amp; ROW())/INDIRECT("G" &amp; ROW())),INDIRECT("K" &amp; ROW())/INDIRECT("G" &amp; ROW()), " ")</f>
        <v>0</v>
      </c>
      <c r="N55" s="146" t="s">
        <v>196</v>
      </c>
    </row>
    <row r="56" spans="1:14" x14ac:dyDescent="0.25">
      <c r="A56" s="147" t="s">
        <v>121</v>
      </c>
      <c r="B56" s="148"/>
      <c r="C56" s="148"/>
      <c r="D56" s="148"/>
      <c r="E56" s="148"/>
      <c r="F56" s="148"/>
      <c r="G56" s="167">
        <v>86</v>
      </c>
      <c r="H56" s="168"/>
      <c r="I56" s="168"/>
      <c r="J56" s="168"/>
      <c r="K56" s="167">
        <v>73</v>
      </c>
      <c r="L56" s="169"/>
      <c r="M56" s="167">
        <f ca="1">IF(ISNUMBER(INDIRECT("K" &amp; ROW())/INDIRECT("G" &amp; ROW())),INDIRECT("K" &amp; ROW())/INDIRECT("G" &amp; ROW()), " ")</f>
        <v>0.84883720930232553</v>
      </c>
      <c r="N56" s="149" t="s">
        <v>196</v>
      </c>
    </row>
    <row r="57" spans="1:14" x14ac:dyDescent="0.25">
      <c r="A57" s="147" t="s">
        <v>122</v>
      </c>
      <c r="B57" s="148"/>
      <c r="C57" s="148"/>
      <c r="D57" s="148"/>
      <c r="E57" s="148"/>
      <c r="F57" s="148"/>
      <c r="G57" s="167">
        <v>52</v>
      </c>
      <c r="H57" s="168"/>
      <c r="I57" s="168"/>
      <c r="J57" s="168"/>
      <c r="K57" s="167">
        <v>40</v>
      </c>
      <c r="L57" s="169"/>
      <c r="M57" s="167">
        <f ca="1">IF(ISNUMBER(INDIRECT("K" &amp; ROW())/INDIRECT("G" &amp; ROW())),INDIRECT("K" &amp; ROW())/INDIRECT("G" &amp; ROW()), " ")</f>
        <v>0.76923076923076927</v>
      </c>
      <c r="N57" s="149" t="s">
        <v>196</v>
      </c>
    </row>
    <row r="58" spans="1:14" x14ac:dyDescent="0.25">
      <c r="A58" s="147" t="s">
        <v>123</v>
      </c>
      <c r="B58" s="148"/>
      <c r="C58" s="148"/>
      <c r="D58" s="148"/>
      <c r="E58" s="148"/>
      <c r="F58" s="148"/>
      <c r="G58" s="167"/>
      <c r="H58" s="168"/>
      <c r="I58" s="168"/>
      <c r="J58" s="168"/>
      <c r="K58" s="167"/>
      <c r="L58" s="169"/>
      <c r="M58" s="167" t="str">
        <f ca="1">IF(ISNUMBER(INDIRECT("K" &amp; ROW())/INDIRECT("G" &amp; ROW())),INDIRECT("K" &amp; ROW())/INDIRECT("G" &amp; ROW()), " ")</f>
        <v xml:space="preserve"> </v>
      </c>
      <c r="N58" s="149" t="s">
        <v>196</v>
      </c>
    </row>
    <row r="59" spans="1:14" ht="30" customHeight="1" x14ac:dyDescent="0.25">
      <c r="A59" s="144" t="s">
        <v>124</v>
      </c>
      <c r="B59" s="145"/>
      <c r="C59" s="145"/>
      <c r="D59" s="145"/>
      <c r="E59" s="145"/>
      <c r="F59" s="145"/>
      <c r="G59" s="164">
        <v>57</v>
      </c>
      <c r="H59" s="165"/>
      <c r="I59" s="165"/>
      <c r="J59" s="165"/>
      <c r="K59" s="164"/>
      <c r="L59" s="166"/>
      <c r="M59" s="164">
        <f ca="1">IF(ISNUMBER(INDIRECT("K" &amp; ROW())/INDIRECT("G" &amp; ROW())),INDIRECT("K" &amp; ROW())/INDIRECT("G" &amp; ROW()), " ")</f>
        <v>0</v>
      </c>
      <c r="N59" s="146" t="s">
        <v>196</v>
      </c>
    </row>
    <row r="60" spans="1:14" ht="30" customHeight="1" x14ac:dyDescent="0.25">
      <c r="A60" s="144" t="s">
        <v>125</v>
      </c>
      <c r="B60" s="145"/>
      <c r="C60" s="145"/>
      <c r="D60" s="145"/>
      <c r="E60" s="145"/>
      <c r="F60" s="145"/>
      <c r="G60" s="164">
        <v>335</v>
      </c>
      <c r="H60" s="165"/>
      <c r="I60" s="165"/>
      <c r="J60" s="165"/>
      <c r="K60" s="164">
        <v>285</v>
      </c>
      <c r="L60" s="166"/>
      <c r="M60" s="164">
        <f ca="1">IF(ISNUMBER(INDIRECT("K" &amp; ROW())/INDIRECT("G" &amp; ROW())),INDIRECT("K" &amp; ROW())/INDIRECT("G" &amp; ROW()), " ")</f>
        <v>0.85074626865671643</v>
      </c>
      <c r="N60" s="146" t="s">
        <v>196</v>
      </c>
    </row>
    <row r="61" spans="1:14" x14ac:dyDescent="0.25">
      <c r="A61" s="144" t="s">
        <v>126</v>
      </c>
      <c r="B61" s="145"/>
      <c r="C61" s="145"/>
      <c r="D61" s="145"/>
      <c r="E61" s="145"/>
      <c r="F61" s="145"/>
      <c r="G61" s="164">
        <v>392</v>
      </c>
      <c r="H61" s="165"/>
      <c r="I61" s="165"/>
      <c r="J61" s="165"/>
      <c r="K61" s="164">
        <v>285</v>
      </c>
      <c r="L61" s="166"/>
      <c r="M61" s="164">
        <f ca="1">IF(ISNUMBER(INDIRECT("K" &amp; ROW())/INDIRECT("G" &amp; ROW())),INDIRECT("K" &amp; ROW())/INDIRECT("G" &amp; ROW()), " ")</f>
        <v>0.72704081632653061</v>
      </c>
      <c r="N61" s="146" t="s">
        <v>196</v>
      </c>
    </row>
    <row r="62" spans="1:14" x14ac:dyDescent="0.25">
      <c r="A62" s="147" t="s">
        <v>127</v>
      </c>
      <c r="B62" s="148"/>
      <c r="C62" s="148"/>
      <c r="D62" s="148"/>
      <c r="E62" s="148"/>
      <c r="F62" s="148"/>
      <c r="G62" s="167">
        <v>392</v>
      </c>
      <c r="H62" s="168"/>
      <c r="I62" s="168"/>
      <c r="J62" s="168"/>
      <c r="K62" s="167">
        <v>285</v>
      </c>
      <c r="L62" s="169"/>
      <c r="M62" s="167">
        <f ca="1">IF(ISNUMBER(INDIRECT("K" &amp; ROW())/INDIRECT("G" &amp; ROW())),INDIRECT("K" &amp; ROW())/INDIRECT("G" &amp; ROW()), " ")</f>
        <v>0.72704081632653061</v>
      </c>
      <c r="N62" s="149" t="s">
        <v>196</v>
      </c>
    </row>
    <row r="63" spans="1:14" x14ac:dyDescent="0.25">
      <c r="A63" s="48"/>
      <c r="G63" s="67"/>
      <c r="H63" s="68"/>
      <c r="I63" s="68"/>
      <c r="J63" s="68"/>
      <c r="K63" s="67"/>
      <c r="L63" s="69"/>
      <c r="M63" s="67"/>
      <c r="N63" s="48"/>
    </row>
    <row r="64" spans="1:14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70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3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71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</sheetData>
  <mergeCells count="45">
    <mergeCell ref="A57:F57"/>
    <mergeCell ref="A58:F58"/>
    <mergeCell ref="A59:F59"/>
    <mergeCell ref="A60:F60"/>
    <mergeCell ref="A61:F61"/>
    <mergeCell ref="A62:F62"/>
    <mergeCell ref="A51:F51"/>
    <mergeCell ref="A52:F52"/>
    <mergeCell ref="A53:F53"/>
    <mergeCell ref="A54:F54"/>
    <mergeCell ref="A55:F55"/>
    <mergeCell ref="A56:F56"/>
    <mergeCell ref="A24:N24"/>
    <mergeCell ref="A25:N25"/>
    <mergeCell ref="A31:N31"/>
    <mergeCell ref="A36:N36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