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M56" i="16"/>
  <c r="M60" i="16"/>
  <c r="M64" i="16"/>
  <c r="M68" i="16"/>
  <c r="M57" i="16"/>
  <c r="M61" i="16"/>
  <c r="M65" i="16"/>
  <c r="M69" i="16"/>
  <c r="M67" i="16"/>
  <c r="M58" i="16"/>
  <c r="M62" i="16"/>
  <c r="M66" i="16"/>
  <c r="M70" i="16"/>
  <c r="M59" i="16"/>
  <c r="M6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<sst xmlns="http://schemas.openxmlformats.org/spreadsheetml/2006/main" count="379" uniqueCount="269">
  <si>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</si>
  <si>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</si>
  <si>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</si>
  <si>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</si>
  <si>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</si>
  <si>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</si>
  <si>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</si>
  <si>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</si>
  <si>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</si>
  <si>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</si>
  <si>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</si>
  <si>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</si>
  <si>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</si>
  <si>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</si>
  <si>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</si>
  <si>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</si>
  <si>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</si>
  <si>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</si>
  <si>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</si>
  <si>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</si>
  <si>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</si>
  <si>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</si>
  <si>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</si>
  <si>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</si>
  <si>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</si>
  <si>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</si>
  <si>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</si>
  <si>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</si>
  <si>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</si>
  <si>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</si>
  <si>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</si>
  <si>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</si>
  <si>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</si>
  <si>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</si>
  <si>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</si>
  <si>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</si>
  <si>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</si>
  <si>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</si>
  <si>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</si>
  <si>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</si>
  <si>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</si>
  <si>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</si>
  <si>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</si>
  <si>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</si>
  <si>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</si>
  <si>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</si>
  <si>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</si>
  <si>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</si>
  <si>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</si>
  <si>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</si>
  <si>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</si>
  <si>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</si>
  <si>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</si>
  <si>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</si>
  <si>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</si>
  <si>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</si>
  <si>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</si>
  <si>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</si>
  <si>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</si>
  <si>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</si>
  <si>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</si>
  <si>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</si>
  <si>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</si>
  <si>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</si>
  <si>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</si>
  <si>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</si>
  <si>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</si>
  <si>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</si>
  <si>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</si>
  <si>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</si>
  <si>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Мира,1а</t>
  </si>
  <si>
    <t>Сдал:  _________________ //</t>
  </si>
  <si>
    <t>Принял:  _________________ //</t>
  </si>
  <si>
    <t>Раздел 7. АВГУСТ</t>
  </si>
  <si>
    <t>кв.20</t>
  </si>
  <si>
    <t>ТЕР46-03-017-07
Заделка кирпичом гнезд, борозд и концов балок
1 м3 заделки
НР 110% от ФОТ
СП 70% от ФОТ</t>
  </si>
  <si>
    <t>0,02
110
70</t>
  </si>
  <si>
    <t>298,33
_____
724,51</t>
  </si>
  <si>
    <t>21
7
4</t>
  </si>
  <si>
    <t>6
_____
15</t>
  </si>
  <si>
    <t>172
79
50</t>
  </si>
  <si>
    <t>72
_____
98</t>
  </si>
  <si>
    <t>Р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</si>
  <si>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79% от ФОТ
СП 50% от ФОТ</t>
  </si>
  <si>
    <t>0,015
79
50</t>
  </si>
  <si>
    <t>910,69
_____
111,46</t>
  </si>
  <si>
    <t>36,38
_____
23,98</t>
  </si>
  <si>
    <t>16
11
7</t>
  </si>
  <si>
    <t>14
_____
1</t>
  </si>
  <si>
    <t>174
133
84</t>
  </si>
  <si>
    <t>164
_____
5</t>
  </si>
  <si>
    <t>5
_____
4</t>
  </si>
  <si>
    <t>ТСЦ-402-9544
Смеси сухие растворные типа «Ветонит»
т</t>
  </si>
  <si>
    <t>0,004
79
50</t>
  </si>
  <si>
    <t xml:space="preserve">
_____
6,97</t>
  </si>
  <si>
    <t xml:space="preserve">
_____
72</t>
  </si>
  <si>
    <t>М</t>
  </si>
  <si>
    <t>Раздел 10. НОЯБРЬ</t>
  </si>
  <si>
    <t>кв.36</t>
  </si>
  <si>
    <t>ТЕРр65-10-1
Очистка канализационной сети: внутренней
100 м трубопровода
НР 103% от ФОТ
СП 60% от ФОТ</t>
  </si>
  <si>
    <t>0,2
103
60</t>
  </si>
  <si>
    <t>332,63
_____
174,41</t>
  </si>
  <si>
    <t>102
69
40</t>
  </si>
  <si>
    <t>67
_____
35</t>
  </si>
  <si>
    <t>948
823
479</t>
  </si>
  <si>
    <t>799
_____
148</t>
  </si>
  <si>
    <t>Раздел 11. Декабрь</t>
  </si>
  <si>
    <t>кв.6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</si>
  <si>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</si>
  <si>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0,022
103
60</t>
  </si>
  <si>
    <t>1000,16
_____
1380,62</t>
  </si>
  <si>
    <t>54,89
_____
1,4</t>
  </si>
  <si>
    <t>54
23
13</t>
  </si>
  <si>
    <t>22
_____
31</t>
  </si>
  <si>
    <t>399
272
158</t>
  </si>
  <si>
    <t>264
_____
129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</si>
  <si>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</si>
  <si>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</si>
  <si>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</si>
  <si>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</si>
  <si>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89</t>
  </si>
  <si>
    <t>подвал.</t>
  </si>
  <si>
    <t>ТЕРр52-16-2
Заделка подвальных окон: железом
10 м2
НР 93% от ФОТ
СП 75% от ФОТ</t>
  </si>
  <si>
    <t>33,6
93
75</t>
  </si>
  <si>
    <t>30,25
_____
480,39</t>
  </si>
  <si>
    <t>17192
945
762</t>
  </si>
  <si>
    <t>1016
_____
16141</t>
  </si>
  <si>
    <t>63502
11340
9146</t>
  </si>
  <si>
    <t>12194
_____
51111</t>
  </si>
  <si>
    <t>Итого прямые затраты по акту</t>
  </si>
  <si>
    <t>1125
_____
16260</t>
  </si>
  <si>
    <t>13493
_____
51652</t>
  </si>
  <si>
    <t>211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</si>
  <si>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</si>
  <si>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</si>
  <si>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</si>
  <si>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</si>
  <si>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</si>
  <si>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</si>
  <si>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</si>
  <si>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</si>
  <si>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Штукатурные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</si>
  <si>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</si>
  <si>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</si>
  <si>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</si>
  <si>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</si>
  <si>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</si>
  <si>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</si>
  <si>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</si>
  <si>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</si>
  <si>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</si>
  <si>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</si>
  <si>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</si>
  <si>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</si>
  <si>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</si>
  <si>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</si>
  <si>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</si>
  <si>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</si>
  <si>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</si>
  <si>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</si>
  <si>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</si>
  <si>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</si>
  <si>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1-4-1</t>
  </si>
  <si>
    <t>Затраты труда рабочих (ср 4,1)</t>
  </si>
  <si>
    <t xml:space="preserve">12,34
</t>
  </si>
  <si>
    <t xml:space="preserve">148,13
</t>
  </si>
  <si>
    <t>Затраты труда машинистов</t>
  </si>
  <si>
    <t xml:space="preserve">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</si>
  <si>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</si>
  <si>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</si>
  <si>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</si>
  <si>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</si>
  <si>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</si>
  <si>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</si>
  <si>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</si>
  <si>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</si>
  <si>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</si>
  <si>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</si>
  <si>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</si>
  <si>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</si>
  <si>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</si>
  <si>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</si>
  <si>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</si>
  <si>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</si>
  <si>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</si>
  <si>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</si>
  <si>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157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</si>
  <si>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</si>
  <si>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</si>
  <si>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</si>
  <si>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</si>
  <si>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</si>
  <si>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</si>
  <si>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</si>
  <si>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</si>
  <si>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</si>
  <si>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</si>
  <si>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</si>
  <si>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</si>
  <si>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</si>
  <si>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</si>
  <si>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</si>
  <si>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</si>
  <si>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</si>
  <si>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</si>
  <si>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</si>
  <si>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</si>
  <si>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</si>
  <si>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</si>
  <si>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</si>
  <si>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</si>
  <si>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</si>
  <si>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</si>
  <si>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</si>
  <si>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</si>
  <si>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</si>
  <si>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</si>
  <si>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</si>
  <si>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</si>
  <si>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</si>
  <si>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</si>
  <si>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</si>
  <si>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</si>
  <si>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</si>
  <si>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101-1944</t>
  </si>
  <si>
    <t>Грунтовка: для внутренних работ ВАК-01-У</t>
  </si>
  <si>
    <t xml:space="preserve">10950
</t>
  </si>
  <si>
    <t xml:space="preserve">38426,77
</t>
  </si>
  <si>
    <t>Среднее (14.01.343, 14.01.3435, 11.07.227)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</si>
  <si>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</si>
  <si>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</si>
  <si>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</si>
  <si>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</si>
  <si>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</si>
  <si>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</si>
  <si>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</si>
  <si>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</si>
  <si>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</si>
  <si>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</si>
  <si>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</si>
  <si>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</si>
  <si>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</si>
  <si>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</si>
  <si>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</si>
  <si>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</si>
  <si>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</si>
  <si>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</si>
  <si>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</si>
  <si>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</si>
  <si>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</si>
  <si>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</si>
  <si>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</si>
  <si>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</si>
  <si>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</si>
  <si>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</si>
  <si>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</si>
  <si>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</si>
  <si>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</si>
  <si>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</si>
  <si>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</si>
  <si>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</si>
  <si>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</si>
  <si>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ТСЦ-402-9544</t>
  </si>
  <si>
    <t>Смеси сухие растворные типа «Ветонит»</t>
  </si>
  <si>
    <t xml:space="preserve">6,97
</t>
  </si>
  <si>
    <t xml:space="preserve">18000
</t>
  </si>
  <si>
    <t xml:space="preserve">          Неучтенные ресурсы</t>
  </si>
  <si>
    <t>402-9544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</si>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</sst>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E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112.23</v>
      </c>
      <c r="X14" s="27">
        <v>112.23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22291.27/1000</f>
        <v>22.291270000000001</v>
      </c>
      <c r="I27" s="85"/>
      <c r="J27" s="35" t="s">
        <v>6</v>
      </c>
      <c r="K27" s="86">
        <f>97913.14/1000</f>
        <v>97.913139999999999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0.11226</v>
      </c>
      <c r="I30" s="85"/>
      <c r="J30" s="35" t="s">
        <v>8</v>
      </c>
      <c r="K30" s="86">
        <f>(X14+X15)/1000</f>
        <v>0.11226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1125</v>
      </c>
      <c r="Z30" s="71">
        <v>1055</v>
      </c>
      <c r="AA30" s="71">
        <v>826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1125/1000</f>
        <v>1.125</v>
      </c>
      <c r="I31" s="85"/>
      <c r="J31" s="35" t="s">
        <v>6</v>
      </c>
      <c r="K31" s="86">
        <f>13497/1000</f>
        <v>13.497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13497</v>
      </c>
      <c r="Z31" s="72">
        <v>12647</v>
      </c>
      <c r="AA31" s="72">
        <v>9918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63</v>
      </c>
      <c r="C42" s="134" t="s">
        <v>75</v>
      </c>
      <c r="D42" s="135" t="s">
        <v>76</v>
      </c>
      <c r="E42" s="136">
        <v>1041.24</v>
      </c>
      <c r="F42" s="137" t="s">
        <v>77</v>
      </c>
      <c r="G42" s="136">
        <v>18.399999999999999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102.6" x14ac:dyDescent="0.25">
      <c r="A43" s="132">
        <v>2</v>
      </c>
      <c r="B43" s="133">
        <v>64</v>
      </c>
      <c r="C43" s="134" t="s">
        <v>83</v>
      </c>
      <c r="D43" s="135" t="s">
        <v>84</v>
      </c>
      <c r="E43" s="136">
        <v>1058.53</v>
      </c>
      <c r="F43" s="137" t="s">
        <v>85</v>
      </c>
      <c r="G43" s="136" t="s">
        <v>86</v>
      </c>
      <c r="H43" s="136" t="s">
        <v>87</v>
      </c>
      <c r="I43" s="136" t="s">
        <v>88</v>
      </c>
      <c r="J43" s="136">
        <v>1</v>
      </c>
      <c r="K43" s="136" t="s">
        <v>89</v>
      </c>
      <c r="L43" s="137" t="s">
        <v>90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 t="s">
        <v>91</v>
      </c>
    </row>
    <row r="44" spans="1:22" ht="34.200000000000003" x14ac:dyDescent="0.25">
      <c r="A44" s="138">
        <v>3</v>
      </c>
      <c r="B44" s="139">
        <v>65</v>
      </c>
      <c r="C44" s="140" t="s">
        <v>92</v>
      </c>
      <c r="D44" s="141" t="s">
        <v>93</v>
      </c>
      <c r="E44" s="142">
        <v>6.97</v>
      </c>
      <c r="F44" s="143" t="s">
        <v>94</v>
      </c>
      <c r="G44" s="142"/>
      <c r="H44" s="142"/>
      <c r="I44" s="142"/>
      <c r="J44" s="142"/>
      <c r="K44" s="142">
        <v>72</v>
      </c>
      <c r="L44" s="143" t="s">
        <v>95</v>
      </c>
      <c r="M44" s="143"/>
      <c r="N44" s="143" t="s">
        <v>96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8">
        <v>4</v>
      </c>
      <c r="B47" s="139">
        <v>60</v>
      </c>
      <c r="C47" s="140" t="s">
        <v>99</v>
      </c>
      <c r="D47" s="141" t="s">
        <v>100</v>
      </c>
      <c r="E47" s="142">
        <v>508.07</v>
      </c>
      <c r="F47" s="143" t="s">
        <v>101</v>
      </c>
      <c r="G47" s="142">
        <v>1.03</v>
      </c>
      <c r="H47" s="142" t="s">
        <v>102</v>
      </c>
      <c r="I47" s="142" t="s">
        <v>103</v>
      </c>
      <c r="J47" s="142"/>
      <c r="K47" s="142" t="s">
        <v>104</v>
      </c>
      <c r="L47" s="143" t="s">
        <v>105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>
        <v>1</v>
      </c>
    </row>
    <row r="48" spans="1:22" ht="19.350000000000001" customHeight="1" x14ac:dyDescent="0.25">
      <c r="A48" s="128" t="s">
        <v>106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5</v>
      </c>
      <c r="B50" s="133">
        <v>61</v>
      </c>
      <c r="C50" s="134" t="s">
        <v>108</v>
      </c>
      <c r="D50" s="135" t="s">
        <v>109</v>
      </c>
      <c r="E50" s="136">
        <v>2435.67</v>
      </c>
      <c r="F50" s="137" t="s">
        <v>110</v>
      </c>
      <c r="G50" s="136" t="s">
        <v>111</v>
      </c>
      <c r="H50" s="136" t="s">
        <v>112</v>
      </c>
      <c r="I50" s="136" t="s">
        <v>113</v>
      </c>
      <c r="J50" s="136">
        <v>1</v>
      </c>
      <c r="K50" s="136" t="s">
        <v>114</v>
      </c>
      <c r="L50" s="137" t="s">
        <v>115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6</v>
      </c>
    </row>
    <row r="51" spans="1:22" ht="45.6" x14ac:dyDescent="0.25">
      <c r="A51" s="132">
        <v>6</v>
      </c>
      <c r="B51" s="133">
        <v>62</v>
      </c>
      <c r="C51" s="134" t="s">
        <v>116</v>
      </c>
      <c r="D51" s="135" t="s">
        <v>117</v>
      </c>
      <c r="E51" s="136">
        <v>18.600000000000001</v>
      </c>
      <c r="F51" s="137" t="s">
        <v>118</v>
      </c>
      <c r="G51" s="136"/>
      <c r="H51" s="136">
        <v>37</v>
      </c>
      <c r="I51" s="136" t="s">
        <v>119</v>
      </c>
      <c r="J51" s="136"/>
      <c r="K51" s="136">
        <v>89</v>
      </c>
      <c r="L51" s="137" t="s">
        <v>120</v>
      </c>
      <c r="M51" s="137"/>
      <c r="N51" s="137" t="s">
        <v>96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121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7</v>
      </c>
      <c r="B53" s="139">
        <v>66</v>
      </c>
      <c r="C53" s="140" t="s">
        <v>122</v>
      </c>
      <c r="D53" s="141" t="s">
        <v>123</v>
      </c>
      <c r="E53" s="142">
        <v>511.67</v>
      </c>
      <c r="F53" s="143" t="s">
        <v>124</v>
      </c>
      <c r="G53" s="142">
        <v>1.03</v>
      </c>
      <c r="H53" s="142" t="s">
        <v>125</v>
      </c>
      <c r="I53" s="142" t="s">
        <v>126</v>
      </c>
      <c r="J53" s="142">
        <v>35</v>
      </c>
      <c r="K53" s="142" t="s">
        <v>127</v>
      </c>
      <c r="L53" s="143" t="s">
        <v>128</v>
      </c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>
        <v>197</v>
      </c>
    </row>
    <row r="54" spans="1:22" ht="34.200000000000003" x14ac:dyDescent="0.25">
      <c r="A54" s="144" t="s">
        <v>129</v>
      </c>
      <c r="B54" s="145"/>
      <c r="C54" s="145"/>
      <c r="D54" s="145"/>
      <c r="E54" s="145"/>
      <c r="F54" s="145"/>
      <c r="G54" s="145"/>
      <c r="H54" s="146">
        <v>17422</v>
      </c>
      <c r="I54" s="146" t="s">
        <v>130</v>
      </c>
      <c r="J54" s="146">
        <v>37</v>
      </c>
      <c r="K54" s="146">
        <v>65356</v>
      </c>
      <c r="L54" s="146" t="s">
        <v>131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 t="s">
        <v>132</v>
      </c>
    </row>
    <row r="55" spans="1:22" x14ac:dyDescent="0.25">
      <c r="A55" s="144" t="s">
        <v>133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134</v>
      </c>
      <c r="B56" s="145"/>
      <c r="C56" s="145"/>
      <c r="D56" s="145"/>
      <c r="E56" s="145"/>
      <c r="F56" s="145"/>
      <c r="G56" s="145"/>
      <c r="H56" s="146">
        <v>1125</v>
      </c>
      <c r="I56" s="146"/>
      <c r="J56" s="146"/>
      <c r="K56" s="146">
        <v>13497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135</v>
      </c>
      <c r="B57" s="145"/>
      <c r="C57" s="145"/>
      <c r="D57" s="145"/>
      <c r="E57" s="145"/>
      <c r="F57" s="145"/>
      <c r="G57" s="145"/>
      <c r="H57" s="146">
        <v>16260</v>
      </c>
      <c r="I57" s="146"/>
      <c r="J57" s="146"/>
      <c r="K57" s="146">
        <v>51652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136</v>
      </c>
      <c r="B58" s="145"/>
      <c r="C58" s="145"/>
      <c r="D58" s="145"/>
      <c r="E58" s="145"/>
      <c r="F58" s="145"/>
      <c r="G58" s="145"/>
      <c r="H58" s="146">
        <v>37</v>
      </c>
      <c r="I58" s="146"/>
      <c r="J58" s="146"/>
      <c r="K58" s="146">
        <v>211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137</v>
      </c>
      <c r="B59" s="148"/>
      <c r="C59" s="148"/>
      <c r="D59" s="148"/>
      <c r="E59" s="148"/>
      <c r="F59" s="148"/>
      <c r="G59" s="148"/>
      <c r="H59" s="149">
        <v>1055</v>
      </c>
      <c r="I59" s="149"/>
      <c r="J59" s="149"/>
      <c r="K59" s="149">
        <v>12647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138</v>
      </c>
      <c r="B60" s="148"/>
      <c r="C60" s="148"/>
      <c r="D60" s="148"/>
      <c r="E60" s="148"/>
      <c r="F60" s="148"/>
      <c r="G60" s="148"/>
      <c r="H60" s="149">
        <v>826</v>
      </c>
      <c r="I60" s="149"/>
      <c r="J60" s="149"/>
      <c r="K60" s="149">
        <v>9918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139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customHeight="1" x14ac:dyDescent="0.25">
      <c r="A62" s="144" t="s">
        <v>140</v>
      </c>
      <c r="B62" s="145"/>
      <c r="C62" s="145"/>
      <c r="D62" s="145"/>
      <c r="E62" s="145"/>
      <c r="F62" s="145"/>
      <c r="G62" s="145"/>
      <c r="H62" s="146">
        <v>32</v>
      </c>
      <c r="I62" s="146"/>
      <c r="J62" s="146"/>
      <c r="K62" s="146">
        <v>301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141</v>
      </c>
      <c r="B63" s="145"/>
      <c r="C63" s="145"/>
      <c r="D63" s="145"/>
      <c r="E63" s="145"/>
      <c r="F63" s="145"/>
      <c r="G63" s="145"/>
      <c r="H63" s="146">
        <v>34</v>
      </c>
      <c r="I63" s="146"/>
      <c r="J63" s="146"/>
      <c r="K63" s="146">
        <v>463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142</v>
      </c>
      <c r="B64" s="145"/>
      <c r="C64" s="145"/>
      <c r="D64" s="145"/>
      <c r="E64" s="145"/>
      <c r="F64" s="145"/>
      <c r="G64" s="145"/>
      <c r="H64" s="146">
        <v>338</v>
      </c>
      <c r="I64" s="146"/>
      <c r="J64" s="146"/>
      <c r="K64" s="146">
        <v>3169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143</v>
      </c>
      <c r="B65" s="145"/>
      <c r="C65" s="145"/>
      <c r="D65" s="145"/>
      <c r="E65" s="145"/>
      <c r="F65" s="145"/>
      <c r="G65" s="145"/>
      <c r="H65" s="146">
        <v>18899</v>
      </c>
      <c r="I65" s="146"/>
      <c r="J65" s="146"/>
      <c r="K65" s="146">
        <v>83988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144</v>
      </c>
      <c r="B66" s="145"/>
      <c r="C66" s="145"/>
      <c r="D66" s="145"/>
      <c r="E66" s="145"/>
      <c r="F66" s="145"/>
      <c r="G66" s="145"/>
      <c r="H66" s="146">
        <v>19303</v>
      </c>
      <c r="I66" s="146"/>
      <c r="J66" s="146"/>
      <c r="K66" s="146">
        <v>87921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145</v>
      </c>
      <c r="B67" s="145"/>
      <c r="C67" s="145"/>
      <c r="D67" s="145"/>
      <c r="E67" s="145"/>
      <c r="F67" s="145"/>
      <c r="G67" s="145"/>
      <c r="H67" s="146">
        <v>2988.27</v>
      </c>
      <c r="I67" s="146"/>
      <c r="J67" s="146"/>
      <c r="K67" s="146">
        <v>9992.14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146</v>
      </c>
      <c r="B68" s="148"/>
      <c r="C68" s="148"/>
      <c r="D68" s="148"/>
      <c r="E68" s="148"/>
      <c r="F68" s="148"/>
      <c r="G68" s="148"/>
      <c r="H68" s="149">
        <v>22291.27</v>
      </c>
      <c r="I68" s="149"/>
      <c r="J68" s="149"/>
      <c r="K68" s="149">
        <v>97913.14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64</v>
      </c>
      <c r="D70" s="48"/>
      <c r="E70" s="48"/>
      <c r="F70" s="48"/>
      <c r="G70" s="48"/>
      <c r="H70" s="74">
        <f>IF(ISBLANK(Y30),"",ROUND(Z30/Y30,2)*100)</f>
        <v>94</v>
      </c>
      <c r="I70" s="48"/>
      <c r="J70" s="48"/>
      <c r="K70" s="74">
        <f>IF(ISBLANK(Y31),"",ROUND(Z31/Y31,2)*100)</f>
        <v>94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65</v>
      </c>
      <c r="D71" s="48"/>
      <c r="E71" s="48"/>
      <c r="F71" s="48"/>
      <c r="G71" s="48"/>
      <c r="H71" s="45">
        <f>IF(ISBLANK(Y30),"",ROUND(AA30/Y30,2)*100)</f>
        <v>73</v>
      </c>
      <c r="I71" s="48"/>
      <c r="J71" s="48"/>
      <c r="K71" s="45">
        <f>IF(ISBLANK(Y31),"",ROUND(AA31/Y31,2)*100)</f>
        <v>73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4">
    <mergeCell ref="A65:G65"/>
    <mergeCell ref="A66:G66"/>
    <mergeCell ref="A67:G67"/>
    <mergeCell ref="A68:G68"/>
    <mergeCell ref="A59:G59"/>
    <mergeCell ref="A60:G60"/>
    <mergeCell ref="A61:G61"/>
    <mergeCell ref="A62:G62"/>
    <mergeCell ref="A63:G63"/>
    <mergeCell ref="A64:G64"/>
    <mergeCell ref="A52:V52"/>
    <mergeCell ref="A54:G54"/>
    <mergeCell ref="A55:G55"/>
    <mergeCell ref="A56:G56"/>
    <mergeCell ref="A57:G57"/>
    <mergeCell ref="A58:G58"/>
    <mergeCell ref="A40:V40"/>
    <mergeCell ref="A41:V41"/>
    <mergeCell ref="A45:V45"/>
    <mergeCell ref="A46:V46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22291.27/1000</f>
        <v>22.291270000000001</v>
      </c>
      <c r="H11" s="85"/>
      <c r="I11" s="55" t="s">
        <v>6</v>
      </c>
      <c r="J11" s="86">
        <f>97913.14/1000</f>
        <v>97.913139999999999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0.11226</v>
      </c>
      <c r="H14" s="85"/>
      <c r="I14" s="55" t="s">
        <v>8</v>
      </c>
      <c r="J14" s="86">
        <f>(P14+P15)/1000</f>
        <v>0.11226</v>
      </c>
      <c r="K14" s="87"/>
      <c r="L14" s="58">
        <v>2493</v>
      </c>
      <c r="M14" s="35" t="s">
        <v>8</v>
      </c>
      <c r="N14" s="57"/>
      <c r="O14" s="26">
        <v>112.23</v>
      </c>
      <c r="P14" s="27">
        <v>112.23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1125/1000</f>
        <v>1.125</v>
      </c>
      <c r="H15" s="117"/>
      <c r="I15" s="55" t="s">
        <v>6</v>
      </c>
      <c r="J15" s="86">
        <f>13497/1000</f>
        <v>13.497</v>
      </c>
      <c r="K15" s="87"/>
      <c r="L15" s="59">
        <v>17579</v>
      </c>
      <c r="M15" s="35" t="s">
        <v>6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149</v>
      </c>
      <c r="C26" s="134" t="s">
        <v>150</v>
      </c>
      <c r="D26" s="154" t="s">
        <v>151</v>
      </c>
      <c r="E26" s="155">
        <v>102.14</v>
      </c>
      <c r="F26" s="136" t="s">
        <v>152</v>
      </c>
      <c r="G26" s="136">
        <v>1016.29</v>
      </c>
      <c r="H26" s="156"/>
      <c r="I26" s="156"/>
      <c r="J26" s="136" t="s">
        <v>153</v>
      </c>
      <c r="K26" s="136">
        <v>12193.47</v>
      </c>
      <c r="L26" s="157"/>
      <c r="M26" s="156">
        <f>IF(ISNUMBER(K26/G26),IF(NOT(K26/G26=0),K26/G26, " "), " ")</f>
        <v>11.998022218067677</v>
      </c>
      <c r="N26" s="154"/>
    </row>
    <row r="27" spans="1:23" s="29" customFormat="1" ht="22.8" x14ac:dyDescent="0.25">
      <c r="A27" s="152">
        <v>2</v>
      </c>
      <c r="B27" s="153" t="s">
        <v>154</v>
      </c>
      <c r="C27" s="134" t="s">
        <v>155</v>
      </c>
      <c r="D27" s="154" t="s">
        <v>151</v>
      </c>
      <c r="E27" s="155">
        <v>7.02</v>
      </c>
      <c r="F27" s="136" t="s">
        <v>156</v>
      </c>
      <c r="G27" s="136">
        <v>72.52</v>
      </c>
      <c r="H27" s="156"/>
      <c r="I27" s="156"/>
      <c r="J27" s="136" t="s">
        <v>157</v>
      </c>
      <c r="K27" s="136">
        <v>870.83</v>
      </c>
      <c r="L27" s="157"/>
      <c r="M27" s="156">
        <f>IF(ISNUMBER(K27/G27),IF(NOT(K27/G27=0),K27/G27, " "), " ")</f>
        <v>12.008135686707117</v>
      </c>
      <c r="N27" s="154"/>
    </row>
    <row r="28" spans="1:23" s="29" customFormat="1" ht="22.8" x14ac:dyDescent="0.25">
      <c r="A28" s="152">
        <v>3</v>
      </c>
      <c r="B28" s="153" t="s">
        <v>158</v>
      </c>
      <c r="C28" s="134" t="s">
        <v>159</v>
      </c>
      <c r="D28" s="154" t="s">
        <v>151</v>
      </c>
      <c r="E28" s="155">
        <v>1.96</v>
      </c>
      <c r="F28" s="136" t="s">
        <v>160</v>
      </c>
      <c r="G28" s="136">
        <v>21.95</v>
      </c>
      <c r="H28" s="156"/>
      <c r="I28" s="156"/>
      <c r="J28" s="136" t="s">
        <v>161</v>
      </c>
      <c r="K28" s="136">
        <v>263.44</v>
      </c>
      <c r="L28" s="157"/>
      <c r="M28" s="156">
        <f>IF(ISNUMBER(K28/G28),IF(NOT(K28/G28=0),K28/G28, " "), " ")</f>
        <v>12.001822323462415</v>
      </c>
      <c r="N28" s="154"/>
    </row>
    <row r="29" spans="1:23" s="29" customFormat="1" ht="22.8" x14ac:dyDescent="0.25">
      <c r="A29" s="152">
        <v>4</v>
      </c>
      <c r="B29" s="153" t="s">
        <v>162</v>
      </c>
      <c r="C29" s="134" t="s">
        <v>163</v>
      </c>
      <c r="D29" s="154" t="s">
        <v>151</v>
      </c>
      <c r="E29" s="155">
        <v>1.1100000000000001</v>
      </c>
      <c r="F29" s="136" t="s">
        <v>164</v>
      </c>
      <c r="G29" s="136">
        <v>13.7</v>
      </c>
      <c r="H29" s="156"/>
      <c r="I29" s="156"/>
      <c r="J29" s="136" t="s">
        <v>165</v>
      </c>
      <c r="K29" s="136">
        <v>164.42</v>
      </c>
      <c r="L29" s="157"/>
      <c r="M29" s="156">
        <f>IF(ISNUMBER(K29/G29),IF(NOT(K29/G29=0),K29/G29, " "), " ")</f>
        <v>12.001459854014598</v>
      </c>
      <c r="N29" s="154"/>
    </row>
    <row r="30" spans="1:23" ht="22.8" x14ac:dyDescent="0.25">
      <c r="A30" s="152">
        <v>5</v>
      </c>
      <c r="B30" s="153">
        <v>2</v>
      </c>
      <c r="C30" s="134" t="s">
        <v>166</v>
      </c>
      <c r="D30" s="154" t="s">
        <v>151</v>
      </c>
      <c r="E30" s="155">
        <v>0.03</v>
      </c>
      <c r="F30" s="136" t="s">
        <v>167</v>
      </c>
      <c r="G30" s="136"/>
      <c r="H30" s="156"/>
      <c r="I30" s="156"/>
      <c r="J30" s="136" t="s">
        <v>167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168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30401</v>
      </c>
      <c r="C32" s="134" t="s">
        <v>169</v>
      </c>
      <c r="D32" s="154" t="s">
        <v>170</v>
      </c>
      <c r="E32" s="155">
        <v>0.01</v>
      </c>
      <c r="F32" s="136" t="s">
        <v>171</v>
      </c>
      <c r="G32" s="136">
        <v>0.02</v>
      </c>
      <c r="H32" s="156"/>
      <c r="I32" s="156"/>
      <c r="J32" s="136" t="s">
        <v>172</v>
      </c>
      <c r="K32" s="136">
        <v>7.0000000000000007E-2</v>
      </c>
      <c r="L32" s="157"/>
      <c r="M32" s="156">
        <f>IF(ISNUMBER(K32/G32),IF(NOT(K32/G32=0),K32/G32, " "), " ")</f>
        <v>3.5000000000000004</v>
      </c>
      <c r="N32" s="154" t="s">
        <v>173</v>
      </c>
    </row>
    <row r="33" spans="1:14" ht="22.8" x14ac:dyDescent="0.25">
      <c r="A33" s="152">
        <v>7</v>
      </c>
      <c r="B33" s="153">
        <v>30954</v>
      </c>
      <c r="C33" s="134" t="s">
        <v>174</v>
      </c>
      <c r="D33" s="154" t="s">
        <v>170</v>
      </c>
      <c r="E33" s="155">
        <v>0.01</v>
      </c>
      <c r="F33" s="136" t="s">
        <v>175</v>
      </c>
      <c r="G33" s="136">
        <v>0.34</v>
      </c>
      <c r="H33" s="156"/>
      <c r="I33" s="156"/>
      <c r="J33" s="136" t="s">
        <v>176</v>
      </c>
      <c r="K33" s="136">
        <v>1.63</v>
      </c>
      <c r="L33" s="157"/>
      <c r="M33" s="156">
        <f>IF(ISNUMBER(K33/G33),IF(NOT(K33/G33=0),K33/G33, " "), " ")</f>
        <v>4.7941176470588225</v>
      </c>
      <c r="N33" s="154" t="s">
        <v>177</v>
      </c>
    </row>
    <row r="34" spans="1:14" ht="22.8" x14ac:dyDescent="0.25">
      <c r="A34" s="152">
        <v>8</v>
      </c>
      <c r="B34" s="153">
        <v>40502</v>
      </c>
      <c r="C34" s="134" t="s">
        <v>178</v>
      </c>
      <c r="D34" s="154" t="s">
        <v>170</v>
      </c>
      <c r="E34" s="155">
        <v>0.1</v>
      </c>
      <c r="F34" s="136" t="s">
        <v>179</v>
      </c>
      <c r="G34" s="136">
        <v>0.78</v>
      </c>
      <c r="H34" s="156"/>
      <c r="I34" s="156"/>
      <c r="J34" s="136" t="s">
        <v>180</v>
      </c>
      <c r="K34" s="136">
        <v>4.5</v>
      </c>
      <c r="L34" s="157"/>
      <c r="M34" s="156">
        <f>IF(ISNUMBER(K34/G34),IF(NOT(K34/G34=0),K34/G34, " "), " ")</f>
        <v>5.7692307692307692</v>
      </c>
      <c r="N34" s="154" t="s">
        <v>173</v>
      </c>
    </row>
    <row r="35" spans="1:14" ht="22.8" x14ac:dyDescent="0.25">
      <c r="A35" s="152">
        <v>9</v>
      </c>
      <c r="B35" s="153">
        <v>40504</v>
      </c>
      <c r="C35" s="134" t="s">
        <v>181</v>
      </c>
      <c r="D35" s="154" t="s">
        <v>170</v>
      </c>
      <c r="E35" s="155">
        <v>0.09</v>
      </c>
      <c r="F35" s="136" t="s">
        <v>182</v>
      </c>
      <c r="G35" s="136">
        <v>0.12</v>
      </c>
      <c r="H35" s="156"/>
      <c r="I35" s="156"/>
      <c r="J35" s="136" t="s">
        <v>183</v>
      </c>
      <c r="K35" s="136">
        <v>0.27</v>
      </c>
      <c r="L35" s="157"/>
      <c r="M35" s="156">
        <f>IF(ISNUMBER(K35/G35),IF(NOT(K35/G35=0),K35/G35, " "), " ")</f>
        <v>2.2500000000000004</v>
      </c>
      <c r="N35" s="154" t="s">
        <v>173</v>
      </c>
    </row>
    <row r="36" spans="1:14" ht="22.8" x14ac:dyDescent="0.25">
      <c r="A36" s="152">
        <v>10</v>
      </c>
      <c r="B36" s="153">
        <v>110901</v>
      </c>
      <c r="C36" s="134" t="s">
        <v>184</v>
      </c>
      <c r="D36" s="154" t="s">
        <v>170</v>
      </c>
      <c r="E36" s="155">
        <v>0.02</v>
      </c>
      <c r="F36" s="136" t="s">
        <v>185</v>
      </c>
      <c r="G36" s="136">
        <v>0.28999999999999998</v>
      </c>
      <c r="H36" s="156"/>
      <c r="I36" s="156"/>
      <c r="J36" s="136" t="s">
        <v>186</v>
      </c>
      <c r="K36" s="136">
        <v>3.14</v>
      </c>
      <c r="L36" s="157"/>
      <c r="M36" s="156">
        <f>IF(ISNUMBER(K36/G36),IF(NOT(K36/G36=0),K36/G36, " "), " ")</f>
        <v>10.827586206896553</v>
      </c>
      <c r="N36" s="154" t="s">
        <v>173</v>
      </c>
    </row>
    <row r="37" spans="1:14" ht="22.8" x14ac:dyDescent="0.25">
      <c r="A37" s="152">
        <v>11</v>
      </c>
      <c r="B37" s="153">
        <v>400001</v>
      </c>
      <c r="C37" s="134" t="s">
        <v>187</v>
      </c>
      <c r="D37" s="154" t="s">
        <v>170</v>
      </c>
      <c r="E37" s="155">
        <v>0.34</v>
      </c>
      <c r="F37" s="136" t="s">
        <v>188</v>
      </c>
      <c r="G37" s="136">
        <v>35.090000000000003</v>
      </c>
      <c r="H37" s="156"/>
      <c r="I37" s="156"/>
      <c r="J37" s="136" t="s">
        <v>189</v>
      </c>
      <c r="K37" s="136">
        <v>199.58</v>
      </c>
      <c r="L37" s="157"/>
      <c r="M37" s="156">
        <f>IF(ISNUMBER(K37/G37),IF(NOT(K37/G37=0),K37/G37, " "), " ")</f>
        <v>5.6876603020803644</v>
      </c>
      <c r="N37" s="154" t="s">
        <v>173</v>
      </c>
    </row>
    <row r="38" spans="1:14" ht="19.350000000000001" customHeight="1" x14ac:dyDescent="0.25">
      <c r="A38" s="128" t="s">
        <v>190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191</v>
      </c>
      <c r="C39" s="134" t="s">
        <v>192</v>
      </c>
      <c r="D39" s="154" t="s">
        <v>193</v>
      </c>
      <c r="E39" s="155">
        <v>1.4500000000000001E-2</v>
      </c>
      <c r="F39" s="136" t="s">
        <v>194</v>
      </c>
      <c r="G39" s="136">
        <v>0.09</v>
      </c>
      <c r="H39" s="156">
        <v>42.66</v>
      </c>
      <c r="I39" s="156">
        <v>0.62</v>
      </c>
      <c r="J39" s="136" t="s">
        <v>195</v>
      </c>
      <c r="K39" s="136">
        <v>0.71</v>
      </c>
      <c r="L39" s="157"/>
      <c r="M39" s="156">
        <f>IF(ISNUMBER(K39/G39),IF(NOT(K39/G39=0),K39/G39, " "), " ")</f>
        <v>7.8888888888888884</v>
      </c>
      <c r="N39" s="154" t="s">
        <v>196</v>
      </c>
    </row>
    <row r="40" spans="1:14" ht="34.200000000000003" x14ac:dyDescent="0.25">
      <c r="A40" s="152">
        <v>13</v>
      </c>
      <c r="B40" s="153" t="s">
        <v>197</v>
      </c>
      <c r="C40" s="134" t="s">
        <v>198</v>
      </c>
      <c r="D40" s="154" t="s">
        <v>193</v>
      </c>
      <c r="E40" s="155">
        <v>6.6E-3</v>
      </c>
      <c r="F40" s="136" t="s">
        <v>199</v>
      </c>
      <c r="G40" s="136">
        <v>0.67</v>
      </c>
      <c r="H40" s="156">
        <v>451</v>
      </c>
      <c r="I40" s="156">
        <v>2.98</v>
      </c>
      <c r="J40" s="136" t="s">
        <v>200</v>
      </c>
      <c r="K40" s="136">
        <v>3.1</v>
      </c>
      <c r="L40" s="157"/>
      <c r="M40" s="156">
        <f>IF(ISNUMBER(K40/G40),IF(NOT(K40/G40=0),K40/G40, " "), " ")</f>
        <v>4.6268656716417906</v>
      </c>
      <c r="N40" s="154" t="s">
        <v>201</v>
      </c>
    </row>
    <row r="41" spans="1:14" ht="34.200000000000003" x14ac:dyDescent="0.25">
      <c r="A41" s="152">
        <v>14</v>
      </c>
      <c r="B41" s="153" t="s">
        <v>202</v>
      </c>
      <c r="C41" s="134" t="s">
        <v>203</v>
      </c>
      <c r="D41" s="154" t="s">
        <v>204</v>
      </c>
      <c r="E41" s="155">
        <v>1.1000000000000001E-3</v>
      </c>
      <c r="F41" s="136" t="s">
        <v>205</v>
      </c>
      <c r="G41" s="136">
        <v>0.05</v>
      </c>
      <c r="H41" s="156">
        <v>219.37</v>
      </c>
      <c r="I41" s="156">
        <v>0.24</v>
      </c>
      <c r="J41" s="136" t="s">
        <v>206</v>
      </c>
      <c r="K41" s="136">
        <v>0.25</v>
      </c>
      <c r="L41" s="157"/>
      <c r="M41" s="156">
        <f>IF(ISNUMBER(K41/G41),IF(NOT(K41/G41=0),K41/G41, " "), " ")</f>
        <v>5</v>
      </c>
      <c r="N41" s="154" t="s">
        <v>207</v>
      </c>
    </row>
    <row r="42" spans="1:14" ht="45.6" x14ac:dyDescent="0.25">
      <c r="A42" s="152">
        <v>15</v>
      </c>
      <c r="B42" s="153" t="s">
        <v>208</v>
      </c>
      <c r="C42" s="134" t="s">
        <v>209</v>
      </c>
      <c r="D42" s="154" t="s">
        <v>204</v>
      </c>
      <c r="E42" s="155">
        <v>0.4</v>
      </c>
      <c r="F42" s="136" t="s">
        <v>210</v>
      </c>
      <c r="G42" s="136">
        <v>9.1199999999999992</v>
      </c>
      <c r="H42" s="156">
        <v>121.01</v>
      </c>
      <c r="I42" s="156">
        <v>48.4</v>
      </c>
      <c r="J42" s="136" t="s">
        <v>211</v>
      </c>
      <c r="K42" s="136">
        <v>49.5</v>
      </c>
      <c r="L42" s="157"/>
      <c r="M42" s="156">
        <f>IF(ISNUMBER(K42/G42),IF(NOT(K42/G42=0),K42/G42, " "), " ")</f>
        <v>5.427631578947369</v>
      </c>
      <c r="N42" s="154" t="s">
        <v>212</v>
      </c>
    </row>
    <row r="43" spans="1:14" ht="34.200000000000003" x14ac:dyDescent="0.25">
      <c r="A43" s="152">
        <v>16</v>
      </c>
      <c r="B43" s="153" t="s">
        <v>213</v>
      </c>
      <c r="C43" s="134" t="s">
        <v>214</v>
      </c>
      <c r="D43" s="154" t="s">
        <v>215</v>
      </c>
      <c r="E43" s="155">
        <v>3.3599999999999998E-2</v>
      </c>
      <c r="F43" s="136" t="s">
        <v>216</v>
      </c>
      <c r="G43" s="136">
        <v>308.77999999999997</v>
      </c>
      <c r="H43" s="156">
        <v>39771</v>
      </c>
      <c r="I43" s="156">
        <v>1336.31</v>
      </c>
      <c r="J43" s="136" t="s">
        <v>217</v>
      </c>
      <c r="K43" s="136">
        <v>1373.19</v>
      </c>
      <c r="L43" s="157"/>
      <c r="M43" s="156">
        <f>IF(ISNUMBER(K43/G43),IF(NOT(K43/G43=0),K43/G43, " "), " ")</f>
        <v>4.4471468359349702</v>
      </c>
      <c r="N43" s="154" t="s">
        <v>218</v>
      </c>
    </row>
    <row r="44" spans="1:14" ht="34.200000000000003" x14ac:dyDescent="0.25">
      <c r="A44" s="152">
        <v>17</v>
      </c>
      <c r="B44" s="153" t="s">
        <v>219</v>
      </c>
      <c r="C44" s="134" t="s">
        <v>220</v>
      </c>
      <c r="D44" s="154" t="s">
        <v>215</v>
      </c>
      <c r="E44" s="155">
        <v>1.3440000000000001</v>
      </c>
      <c r="F44" s="136" t="s">
        <v>221</v>
      </c>
      <c r="G44" s="136">
        <v>15832.32</v>
      </c>
      <c r="H44" s="156">
        <v>36017</v>
      </c>
      <c r="I44" s="156">
        <v>48406.85</v>
      </c>
      <c r="J44" s="136" t="s">
        <v>222</v>
      </c>
      <c r="K44" s="136">
        <v>49737.74</v>
      </c>
      <c r="L44" s="157"/>
      <c r="M44" s="156">
        <f>IF(ISNUMBER(K44/G44),IF(NOT(K44/G44=0),K44/G44, " "), " ")</f>
        <v>3.1415320054167677</v>
      </c>
      <c r="N44" s="154" t="s">
        <v>223</v>
      </c>
    </row>
    <row r="45" spans="1:14" ht="45.6" x14ac:dyDescent="0.25">
      <c r="A45" s="152">
        <v>18</v>
      </c>
      <c r="B45" s="153" t="s">
        <v>224</v>
      </c>
      <c r="C45" s="134" t="s">
        <v>225</v>
      </c>
      <c r="D45" s="154" t="s">
        <v>215</v>
      </c>
      <c r="E45" s="155">
        <v>2.0000000000000001E-4</v>
      </c>
      <c r="F45" s="136" t="s">
        <v>226</v>
      </c>
      <c r="G45" s="136">
        <v>2.19</v>
      </c>
      <c r="H45" s="156">
        <v>37187.800000000003</v>
      </c>
      <c r="I45" s="156">
        <v>7.44</v>
      </c>
      <c r="J45" s="136" t="s">
        <v>227</v>
      </c>
      <c r="K45" s="136">
        <v>7.69</v>
      </c>
      <c r="L45" s="157"/>
      <c r="M45" s="156">
        <f>IF(ISNUMBER(K45/G45),IF(NOT(K45/G45=0),K45/G45, " "), " ")</f>
        <v>3.5114155251141557</v>
      </c>
      <c r="N45" s="154" t="s">
        <v>228</v>
      </c>
    </row>
    <row r="46" spans="1:14" ht="34.200000000000003" x14ac:dyDescent="0.25">
      <c r="A46" s="152">
        <v>19</v>
      </c>
      <c r="B46" s="153" t="s">
        <v>229</v>
      </c>
      <c r="C46" s="134" t="s">
        <v>230</v>
      </c>
      <c r="D46" s="154" t="s">
        <v>215</v>
      </c>
      <c r="E46" s="155">
        <v>1E-3</v>
      </c>
      <c r="F46" s="136" t="s">
        <v>231</v>
      </c>
      <c r="G46" s="136">
        <v>20.91</v>
      </c>
      <c r="H46" s="156">
        <v>59777.7</v>
      </c>
      <c r="I46" s="156">
        <v>59.78</v>
      </c>
      <c r="J46" s="136" t="s">
        <v>232</v>
      </c>
      <c r="K46" s="136">
        <v>61.28</v>
      </c>
      <c r="L46" s="157"/>
      <c r="M46" s="156">
        <f>IF(ISNUMBER(K46/G46),IF(NOT(K46/G46=0),K46/G46, " "), " ")</f>
        <v>2.9306551889048302</v>
      </c>
      <c r="N46" s="154" t="s">
        <v>233</v>
      </c>
    </row>
    <row r="47" spans="1:14" ht="57" x14ac:dyDescent="0.25">
      <c r="A47" s="152">
        <v>20</v>
      </c>
      <c r="B47" s="153" t="s">
        <v>234</v>
      </c>
      <c r="C47" s="134" t="s">
        <v>235</v>
      </c>
      <c r="D47" s="154" t="s">
        <v>236</v>
      </c>
      <c r="E47" s="155">
        <v>2.3540000000000001</v>
      </c>
      <c r="F47" s="136" t="s">
        <v>237</v>
      </c>
      <c r="G47" s="136">
        <v>28.95</v>
      </c>
      <c r="H47" s="156">
        <v>50.12</v>
      </c>
      <c r="I47" s="156">
        <v>117.98</v>
      </c>
      <c r="J47" s="136" t="s">
        <v>238</v>
      </c>
      <c r="K47" s="136">
        <v>121.4</v>
      </c>
      <c r="L47" s="157"/>
      <c r="M47" s="156">
        <f>IF(ISNUMBER(K47/G47),IF(NOT(K47/G47=0),K47/G47, " "), " ")</f>
        <v>4.1934369602763386</v>
      </c>
      <c r="N47" s="154" t="s">
        <v>239</v>
      </c>
    </row>
    <row r="48" spans="1:14" ht="34.200000000000003" x14ac:dyDescent="0.25">
      <c r="A48" s="152">
        <v>21</v>
      </c>
      <c r="B48" s="153" t="s">
        <v>240</v>
      </c>
      <c r="C48" s="134" t="s">
        <v>241</v>
      </c>
      <c r="D48" s="154" t="s">
        <v>193</v>
      </c>
      <c r="E48" s="155">
        <v>4.7999999999999996E-3</v>
      </c>
      <c r="F48" s="136" t="s">
        <v>242</v>
      </c>
      <c r="G48" s="136">
        <v>3.18</v>
      </c>
      <c r="H48" s="156">
        <v>2213</v>
      </c>
      <c r="I48" s="156">
        <v>10.62</v>
      </c>
      <c r="J48" s="136" t="s">
        <v>243</v>
      </c>
      <c r="K48" s="136">
        <v>12.77</v>
      </c>
      <c r="L48" s="157"/>
      <c r="M48" s="156">
        <f>IF(ISNUMBER(K48/G48),IF(NOT(K48/G48=0),K48/G48, " "), " ")</f>
        <v>4.015723270440251</v>
      </c>
      <c r="N48" s="154" t="s">
        <v>244</v>
      </c>
    </row>
    <row r="49" spans="1:14" ht="34.200000000000003" x14ac:dyDescent="0.25">
      <c r="A49" s="152">
        <v>22</v>
      </c>
      <c r="B49" s="153" t="s">
        <v>245</v>
      </c>
      <c r="C49" s="134" t="s">
        <v>246</v>
      </c>
      <c r="D49" s="154" t="s">
        <v>247</v>
      </c>
      <c r="E49" s="155">
        <v>8.2000000000000007E-3</v>
      </c>
      <c r="F49" s="136" t="s">
        <v>248</v>
      </c>
      <c r="G49" s="136">
        <v>11.31</v>
      </c>
      <c r="H49" s="156">
        <v>9725</v>
      </c>
      <c r="I49" s="156">
        <v>79.75</v>
      </c>
      <c r="J49" s="136" t="s">
        <v>249</v>
      </c>
      <c r="K49" s="136">
        <v>85.58</v>
      </c>
      <c r="L49" s="157"/>
      <c r="M49" s="156">
        <f>IF(ISNUMBER(K49/G49),IF(NOT(K49/G49=0),K49/G49, " "), " ")</f>
        <v>7.5667550839964628</v>
      </c>
      <c r="N49" s="154" t="s">
        <v>250</v>
      </c>
    </row>
    <row r="50" spans="1:14" ht="34.200000000000003" x14ac:dyDescent="0.25">
      <c r="A50" s="152">
        <v>23</v>
      </c>
      <c r="B50" s="153" t="s">
        <v>251</v>
      </c>
      <c r="C50" s="134" t="s">
        <v>252</v>
      </c>
      <c r="D50" s="154" t="s">
        <v>193</v>
      </c>
      <c r="E50" s="155">
        <v>1.5694999999999999</v>
      </c>
      <c r="F50" s="136" t="s">
        <v>253</v>
      </c>
      <c r="G50" s="136">
        <v>4.88</v>
      </c>
      <c r="H50" s="156">
        <v>24.12</v>
      </c>
      <c r="I50" s="156">
        <v>37.86</v>
      </c>
      <c r="J50" s="136" t="s">
        <v>254</v>
      </c>
      <c r="K50" s="136">
        <v>37.86</v>
      </c>
      <c r="L50" s="157"/>
      <c r="M50" s="156">
        <f>IF(ISNUMBER(K50/G50),IF(NOT(K50/G50=0),K50/G50, " "), " ")</f>
        <v>7.7581967213114753</v>
      </c>
      <c r="N50" s="154" t="s">
        <v>255</v>
      </c>
    </row>
    <row r="51" spans="1:14" ht="22.8" x14ac:dyDescent="0.25">
      <c r="A51" s="152">
        <v>24</v>
      </c>
      <c r="B51" s="153" t="s">
        <v>256</v>
      </c>
      <c r="C51" s="134" t="s">
        <v>257</v>
      </c>
      <c r="D51" s="154" t="s">
        <v>258</v>
      </c>
      <c r="E51" s="155">
        <v>2</v>
      </c>
      <c r="F51" s="136" t="s">
        <v>259</v>
      </c>
      <c r="G51" s="136">
        <v>37.200000000000003</v>
      </c>
      <c r="H51" s="156"/>
      <c r="I51" s="156"/>
      <c r="J51" s="136" t="s">
        <v>260</v>
      </c>
      <c r="K51" s="136">
        <v>88.94</v>
      </c>
      <c r="L51" s="157"/>
      <c r="M51" s="156">
        <f>IF(ISNUMBER(K51/G51),IF(NOT(K51/G51=0),K51/G51, " "), " ")</f>
        <v>2.3908602150537632</v>
      </c>
      <c r="N51" s="154" t="s">
        <v>261</v>
      </c>
    </row>
    <row r="52" spans="1:14" ht="22.8" x14ac:dyDescent="0.25">
      <c r="A52" s="152">
        <v>25</v>
      </c>
      <c r="B52" s="153" t="s">
        <v>262</v>
      </c>
      <c r="C52" s="134" t="s">
        <v>263</v>
      </c>
      <c r="D52" s="154" t="s">
        <v>215</v>
      </c>
      <c r="E52" s="155">
        <v>4.0000000000000001E-3</v>
      </c>
      <c r="F52" s="136" t="s">
        <v>264</v>
      </c>
      <c r="G52" s="136">
        <v>0.03</v>
      </c>
      <c r="H52" s="156"/>
      <c r="I52" s="156"/>
      <c r="J52" s="136" t="s">
        <v>265</v>
      </c>
      <c r="K52" s="136">
        <v>72</v>
      </c>
      <c r="L52" s="157"/>
      <c r="M52" s="156">
        <f>IF(ISNUMBER(K52/G52),IF(NOT(K52/G52=0),K52/G52, " "), " ")</f>
        <v>2400</v>
      </c>
      <c r="N52" s="154"/>
    </row>
    <row r="53" spans="1:14" ht="19.350000000000001" customHeight="1" x14ac:dyDescent="0.25">
      <c r="A53" s="150" t="s">
        <v>266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190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8">
        <v>26</v>
      </c>
      <c r="B55" s="159" t="s">
        <v>267</v>
      </c>
      <c r="C55" s="140" t="s">
        <v>263</v>
      </c>
      <c r="D55" s="160" t="s">
        <v>215</v>
      </c>
      <c r="E55" s="161">
        <v>1.44E-2</v>
      </c>
      <c r="F55" s="142" t="s">
        <v>167</v>
      </c>
      <c r="G55" s="142"/>
      <c r="H55" s="162"/>
      <c r="I55" s="162"/>
      <c r="J55" s="142" t="s">
        <v>167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129</v>
      </c>
      <c r="B56" s="145"/>
      <c r="C56" s="145"/>
      <c r="D56" s="145"/>
      <c r="E56" s="145"/>
      <c r="F56" s="145"/>
      <c r="G56" s="164">
        <v>17422</v>
      </c>
      <c r="H56" s="165"/>
      <c r="I56" s="165"/>
      <c r="J56" s="165"/>
      <c r="K56" s="164">
        <v>65356</v>
      </c>
      <c r="L56" s="166"/>
      <c r="M56" s="164">
        <f ca="1">IF(ISNUMBER(INDIRECT("K" &amp; ROW())/INDIRECT("G" &amp; ROW())),INDIRECT("K" &amp; ROW())/INDIRECT("G" &amp; ROW()), " ")</f>
        <v>3.7513488692457813</v>
      </c>
      <c r="N56" s="146" t="s">
        <v>268</v>
      </c>
    </row>
    <row r="57" spans="1:14" x14ac:dyDescent="0.25">
      <c r="A57" s="144" t="s">
        <v>133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268</v>
      </c>
    </row>
    <row r="58" spans="1:14" x14ac:dyDescent="0.25">
      <c r="A58" s="144" t="s">
        <v>134</v>
      </c>
      <c r="B58" s="145"/>
      <c r="C58" s="145"/>
      <c r="D58" s="145"/>
      <c r="E58" s="145"/>
      <c r="F58" s="145"/>
      <c r="G58" s="164">
        <v>1125</v>
      </c>
      <c r="H58" s="165"/>
      <c r="I58" s="165"/>
      <c r="J58" s="165"/>
      <c r="K58" s="164">
        <v>13497</v>
      </c>
      <c r="L58" s="166"/>
      <c r="M58" s="164">
        <f ca="1">IF(ISNUMBER(INDIRECT("K" &amp; ROW())/INDIRECT("G" &amp; ROW())),INDIRECT("K" &amp; ROW())/INDIRECT("G" &amp; ROW()), " ")</f>
        <v>11.997333333333334</v>
      </c>
      <c r="N58" s="146" t="s">
        <v>268</v>
      </c>
    </row>
    <row r="59" spans="1:14" x14ac:dyDescent="0.25">
      <c r="A59" s="144" t="s">
        <v>135</v>
      </c>
      <c r="B59" s="145"/>
      <c r="C59" s="145"/>
      <c r="D59" s="145"/>
      <c r="E59" s="145"/>
      <c r="F59" s="145"/>
      <c r="G59" s="164">
        <v>16260</v>
      </c>
      <c r="H59" s="165"/>
      <c r="I59" s="165"/>
      <c r="J59" s="165"/>
      <c r="K59" s="164">
        <v>51652</v>
      </c>
      <c r="L59" s="166"/>
      <c r="M59" s="164">
        <f ca="1">IF(ISNUMBER(INDIRECT("K" &amp; ROW())/INDIRECT("G" &amp; ROW())),INDIRECT("K" &amp; ROW())/INDIRECT("G" &amp; ROW()), " ")</f>
        <v>3.1766297662976628</v>
      </c>
      <c r="N59" s="146" t="s">
        <v>268</v>
      </c>
    </row>
    <row r="60" spans="1:14" x14ac:dyDescent="0.25">
      <c r="A60" s="144" t="s">
        <v>136</v>
      </c>
      <c r="B60" s="145"/>
      <c r="C60" s="145"/>
      <c r="D60" s="145"/>
      <c r="E60" s="145"/>
      <c r="F60" s="145"/>
      <c r="G60" s="164">
        <v>37</v>
      </c>
      <c r="H60" s="165"/>
      <c r="I60" s="165"/>
      <c r="J60" s="165"/>
      <c r="K60" s="164">
        <v>211</v>
      </c>
      <c r="L60" s="166"/>
      <c r="M60" s="164">
        <f ca="1">IF(ISNUMBER(INDIRECT("K" &amp; ROW())/INDIRECT("G" &amp; ROW())),INDIRECT("K" &amp; ROW())/INDIRECT("G" &amp; ROW()), " ")</f>
        <v>5.7027027027027026</v>
      </c>
      <c r="N60" s="146" t="s">
        <v>268</v>
      </c>
    </row>
    <row r="61" spans="1:14" x14ac:dyDescent="0.25">
      <c r="A61" s="147" t="s">
        <v>137</v>
      </c>
      <c r="B61" s="148"/>
      <c r="C61" s="148"/>
      <c r="D61" s="148"/>
      <c r="E61" s="148"/>
      <c r="F61" s="148"/>
      <c r="G61" s="167">
        <v>1055</v>
      </c>
      <c r="H61" s="168"/>
      <c r="I61" s="168"/>
      <c r="J61" s="168"/>
      <c r="K61" s="167">
        <v>12647</v>
      </c>
      <c r="L61" s="169"/>
      <c r="M61" s="167">
        <f ca="1">IF(ISNUMBER(INDIRECT("K" &amp; ROW())/INDIRECT("G" &amp; ROW())),INDIRECT("K" &amp; ROW())/INDIRECT("G" &amp; ROW()), " ")</f>
        <v>11.987677725118484</v>
      </c>
      <c r="N61" s="149" t="s">
        <v>268</v>
      </c>
    </row>
    <row r="62" spans="1:14" x14ac:dyDescent="0.25">
      <c r="A62" s="147" t="s">
        <v>138</v>
      </c>
      <c r="B62" s="148"/>
      <c r="C62" s="148"/>
      <c r="D62" s="148"/>
      <c r="E62" s="148"/>
      <c r="F62" s="148"/>
      <c r="G62" s="167">
        <v>826</v>
      </c>
      <c r="H62" s="168"/>
      <c r="I62" s="168"/>
      <c r="J62" s="168"/>
      <c r="K62" s="167">
        <v>9918</v>
      </c>
      <c r="L62" s="169"/>
      <c r="M62" s="167">
        <f ca="1">IF(ISNUMBER(INDIRECT("K" &amp; ROW())/INDIRECT("G" &amp; ROW())),INDIRECT("K" &amp; ROW())/INDIRECT("G" &amp; ROW()), " ")</f>
        <v>12.00726392251816</v>
      </c>
      <c r="N62" s="149" t="s">
        <v>268</v>
      </c>
    </row>
    <row r="63" spans="1:14" x14ac:dyDescent="0.25">
      <c r="A63" s="147" t="s">
        <v>139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268</v>
      </c>
    </row>
    <row r="64" spans="1:14" ht="30" customHeight="1" x14ac:dyDescent="0.25">
      <c r="A64" s="144" t="s">
        <v>140</v>
      </c>
      <c r="B64" s="145"/>
      <c r="C64" s="145"/>
      <c r="D64" s="145"/>
      <c r="E64" s="145"/>
      <c r="F64" s="145"/>
      <c r="G64" s="164">
        <v>32</v>
      </c>
      <c r="H64" s="165"/>
      <c r="I64" s="165"/>
      <c r="J64" s="165"/>
      <c r="K64" s="164">
        <v>301</v>
      </c>
      <c r="L64" s="166"/>
      <c r="M64" s="164">
        <f ca="1">IF(ISNUMBER(INDIRECT("K" &amp; ROW())/INDIRECT("G" &amp; ROW())),INDIRECT("K" &amp; ROW())/INDIRECT("G" &amp; ROW()), " ")</f>
        <v>9.40625</v>
      </c>
      <c r="N64" s="146" t="s">
        <v>268</v>
      </c>
    </row>
    <row r="65" spans="1:14" x14ac:dyDescent="0.25">
      <c r="A65" s="144" t="s">
        <v>141</v>
      </c>
      <c r="B65" s="145"/>
      <c r="C65" s="145"/>
      <c r="D65" s="145"/>
      <c r="E65" s="145"/>
      <c r="F65" s="145"/>
      <c r="G65" s="164">
        <v>34</v>
      </c>
      <c r="H65" s="165"/>
      <c r="I65" s="165"/>
      <c r="J65" s="165"/>
      <c r="K65" s="164">
        <v>463</v>
      </c>
      <c r="L65" s="166"/>
      <c r="M65" s="164">
        <f ca="1">IF(ISNUMBER(INDIRECT("K" &amp; ROW())/INDIRECT("G" &amp; ROW())),INDIRECT("K" &amp; ROW())/INDIRECT("G" &amp; ROW()), " ")</f>
        <v>13.617647058823529</v>
      </c>
      <c r="N65" s="146" t="s">
        <v>268</v>
      </c>
    </row>
    <row r="66" spans="1:14" ht="30" customHeight="1" x14ac:dyDescent="0.25">
      <c r="A66" s="144" t="s">
        <v>142</v>
      </c>
      <c r="B66" s="145"/>
      <c r="C66" s="145"/>
      <c r="D66" s="145"/>
      <c r="E66" s="145"/>
      <c r="F66" s="145"/>
      <c r="G66" s="164">
        <v>338</v>
      </c>
      <c r="H66" s="165"/>
      <c r="I66" s="165"/>
      <c r="J66" s="165"/>
      <c r="K66" s="164">
        <v>3169</v>
      </c>
      <c r="L66" s="166"/>
      <c r="M66" s="164">
        <f ca="1">IF(ISNUMBER(INDIRECT("K" &amp; ROW())/INDIRECT("G" &amp; ROW())),INDIRECT("K" &amp; ROW())/INDIRECT("G" &amp; ROW()), " ")</f>
        <v>9.3757396449704142</v>
      </c>
      <c r="N66" s="146" t="s">
        <v>268</v>
      </c>
    </row>
    <row r="67" spans="1:14" x14ac:dyDescent="0.25">
      <c r="A67" s="144" t="s">
        <v>143</v>
      </c>
      <c r="B67" s="145"/>
      <c r="C67" s="145"/>
      <c r="D67" s="145"/>
      <c r="E67" s="145"/>
      <c r="F67" s="145"/>
      <c r="G67" s="164">
        <v>18899</v>
      </c>
      <c r="H67" s="165"/>
      <c r="I67" s="165"/>
      <c r="J67" s="165"/>
      <c r="K67" s="164">
        <v>83988</v>
      </c>
      <c r="L67" s="166"/>
      <c r="M67" s="164">
        <f ca="1">IF(ISNUMBER(INDIRECT("K" &amp; ROW())/INDIRECT("G" &amp; ROW())),INDIRECT("K" &amp; ROW())/INDIRECT("G" &amp; ROW()), " ")</f>
        <v>4.4440446584475373</v>
      </c>
      <c r="N67" s="146" t="s">
        <v>268</v>
      </c>
    </row>
    <row r="68" spans="1:14" x14ac:dyDescent="0.25">
      <c r="A68" s="144" t="s">
        <v>144</v>
      </c>
      <c r="B68" s="145"/>
      <c r="C68" s="145"/>
      <c r="D68" s="145"/>
      <c r="E68" s="145"/>
      <c r="F68" s="145"/>
      <c r="G68" s="164">
        <v>19303</v>
      </c>
      <c r="H68" s="165"/>
      <c r="I68" s="165"/>
      <c r="J68" s="165"/>
      <c r="K68" s="164">
        <v>87921</v>
      </c>
      <c r="L68" s="166"/>
      <c r="M68" s="164">
        <f ca="1">IF(ISNUMBER(INDIRECT("K" &amp; ROW())/INDIRECT("G" &amp; ROW())),INDIRECT("K" &amp; ROW())/INDIRECT("G" &amp; ROW()), " ")</f>
        <v>4.5547842304305028</v>
      </c>
      <c r="N68" s="146" t="s">
        <v>268</v>
      </c>
    </row>
    <row r="69" spans="1:14" ht="30" customHeight="1" x14ac:dyDescent="0.25">
      <c r="A69" s="144" t="s">
        <v>145</v>
      </c>
      <c r="B69" s="145"/>
      <c r="C69" s="145"/>
      <c r="D69" s="145"/>
      <c r="E69" s="145"/>
      <c r="F69" s="145"/>
      <c r="G69" s="164">
        <v>2988.27</v>
      </c>
      <c r="H69" s="165"/>
      <c r="I69" s="165"/>
      <c r="J69" s="165"/>
      <c r="K69" s="164">
        <v>9992.14</v>
      </c>
      <c r="L69" s="166"/>
      <c r="M69" s="164">
        <f ca="1">IF(ISNUMBER(INDIRECT("K" &amp; ROW())/INDIRECT("G" &amp; ROW())),INDIRECT("K" &amp; ROW())/INDIRECT("G" &amp; ROW()), " ")</f>
        <v>3.3437875426249968</v>
      </c>
      <c r="N69" s="146" t="s">
        <v>268</v>
      </c>
    </row>
    <row r="70" spans="1:14" x14ac:dyDescent="0.25">
      <c r="A70" s="147" t="s">
        <v>146</v>
      </c>
      <c r="B70" s="148"/>
      <c r="C70" s="148"/>
      <c r="D70" s="148"/>
      <c r="E70" s="148"/>
      <c r="F70" s="148"/>
      <c r="G70" s="167">
        <v>22291.27</v>
      </c>
      <c r="H70" s="168"/>
      <c r="I70" s="168"/>
      <c r="J70" s="168"/>
      <c r="K70" s="167">
        <v>97913.14</v>
      </c>
      <c r="L70" s="169"/>
      <c r="M70" s="167">
        <f ca="1">IF(ISNUMBER(INDIRECT("K" &amp; ROW())/INDIRECT("G" &amp; ROW())),INDIRECT("K" &amp; ROW())/INDIRECT("G" &amp; ROW()), " ")</f>
        <v>4.3924433197390726</v>
      </c>
      <c r="N70" s="149" t="s">
        <v>268</v>
      </c>
    </row>
    <row r="71" spans="1:14" x14ac:dyDescent="0.25">
      <c r="A71" s="48"/>
      <c r="G71" s="67"/>
      <c r="H71" s="68"/>
      <c r="I71" s="68"/>
      <c r="J71" s="68"/>
      <c r="K71" s="67"/>
      <c r="L71" s="69"/>
      <c r="M71" s="67"/>
      <c r="N71" s="48"/>
    </row>
    <row r="72" spans="1:14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71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3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72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</sheetData>
  <mergeCells count="48">
    <mergeCell ref="A68:F68"/>
    <mergeCell ref="A69:F69"/>
    <mergeCell ref="A70:F70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1:N31"/>
    <mergeCell ref="A38:N38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