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/>
</workbook>
</file>

<file path=xl/calcChain.xml><?xml version="1.0" encoding="utf-8"?>
<calcChain xmlns="http://schemas.openxmlformats.org/spreadsheetml/2006/main">
  <c r="B34" i="8" l="1"/>
  <c r="M26" i="16" l="1"/>
  <c r="M27" i="16"/>
  <c r="M28" i="16"/>
  <c r="M29" i="16"/>
  <c r="M30" i="16"/>
  <c r="M31" i="16"/>
  <c r="M33" i="16"/>
  <c r="M34" i="16"/>
  <c r="M35" i="16"/>
  <c r="M36" i="16"/>
  <c r="M38" i="16"/>
  <c r="M39" i="16"/>
  <c r="M40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5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75" i="8"/>
  <c r="K74" i="8"/>
  <c r="H75" i="8"/>
  <c r="H74" i="8"/>
  <c r="J14" i="16"/>
  <c r="G14" i="16"/>
  <c r="K30" i="8"/>
  <c r="H30" i="8"/>
  <c r="A18" i="16"/>
  <c r="M56" i="16"/>
  <c r="M65" i="16"/>
  <c r="M70" i="16"/>
  <c r="M63" i="16"/>
  <c r="M60" i="16"/>
  <c r="M69" i="16"/>
  <c r="M64" i="16"/>
  <c r="M67" i="16"/>
  <c r="M66" i="16"/>
  <c r="M59" i="16"/>
  <c r="M57" i="16"/>
  <c r="M62" i="16"/>
  <c r="M58" i="16"/>
  <c r="M68" i="16"/>
  <c r="M6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58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5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5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5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5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5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5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77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79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56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56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56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5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56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73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7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<sst xmlns="http://schemas.openxmlformats.org/spreadsheetml/2006/main" count="399" uniqueCount="284">
  <si>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</si>
  <si>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</si>
  <si>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</si>
  <si>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</si>
  <si>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</si>
  <si>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</si>
  <si>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</si>
  <si>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</si>
  <si>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</si>
  <si>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</si>
  <si>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</si>
  <si>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</si>
  <si>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</si>
  <si>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</si>
  <si>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</si>
  <si>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</si>
  <si>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</si>
  <si>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</si>
  <si>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</si>
  <si>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</si>
  <si>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</si>
  <si>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</si>
  <si>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</si>
  <si>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</si>
  <si>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</si>
  <si>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</si>
  <si>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</si>
  <si>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</si>
  <si>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</si>
  <si>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</si>
  <si>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</si>
  <si>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</si>
  <si>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</si>
  <si>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</si>
  <si>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</si>
  <si>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</si>
  <si>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</si>
  <si>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</si>
  <si>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</si>
  <si>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</si>
  <si>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</si>
  <si>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</si>
  <si>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</si>
  <si>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</si>
  <si>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</si>
  <si>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</si>
  <si>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</si>
  <si>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</si>
  <si>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</si>
  <si>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</si>
  <si>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</si>
  <si>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</si>
  <si>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</si>
  <si>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</si>
  <si>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</si>
  <si>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</si>
  <si>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</si>
  <si>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</si>
  <si>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</si>
  <si>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</si>
  <si>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</si>
  <si>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</si>
  <si>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</si>
  <si>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</si>
  <si>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</si>
  <si>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19.02.2016</t>
  </si>
  <si>
    <t>01.12.2015</t>
  </si>
  <si>
    <t>31.12.2015</t>
  </si>
  <si>
    <t>О ПРИЕМКЕ ВЫПОЛНЕННЫХ РАБОТ за Декабрь 2015</t>
  </si>
  <si>
    <t>на Мира,1</t>
  </si>
  <si>
    <t>Сдал:  _________________ //</t>
  </si>
  <si>
    <t>Принял:  _________________ //</t>
  </si>
  <si>
    <t>Раздел 5. МАЙ</t>
  </si>
  <si>
    <t>ремонт двери, ступени</t>
  </si>
  <si>
    <t>ТЕРр56-12-1
Смена дверных приборов: петли
100 шт. приборов
НР 70%=82%*0.85 от ФОТ
СП 50%=62%*0.8 от ФОТ</t>
  </si>
  <si>
    <t>0,01
70
50</t>
  </si>
  <si>
    <t>1073,69
_____
710,64</t>
  </si>
  <si>
    <t>18
9
7</t>
  </si>
  <si>
    <t>11
_____
7</t>
  </si>
  <si>
    <t>158
90
65</t>
  </si>
  <si>
    <t>129
_____
29</t>
  </si>
  <si>
    <t>Р</t>
  </si>
  <si>
    <t>Раздел 10. НОЯБРЬ</t>
  </si>
  <si>
    <t>кв.3</t>
  </si>
  <si>
    <t>ТЕРр65-10-1
Очистка канализационной сети: внутренней
100 м трубопровода
НР 88%=103%*0.85 от ФОТ
СП 48%=60%*0.8 от ФОТ</t>
  </si>
  <si>
    <t>0,15
88
48</t>
  </si>
  <si>
    <t>332,63
_____
174,41</t>
  </si>
  <si>
    <t>76
52
30</t>
  </si>
  <si>
    <t>50
_____
26</t>
  </si>
  <si>
    <t>711
527
288</t>
  </si>
  <si>
    <t>599
_____
111</t>
  </si>
  <si>
    <t>Раздел 11. Декабрь</t>
  </si>
  <si>
    <t>3 под.</t>
  </si>
  <si>
    <t>ТЕРр65-2-2
Разборка трубопроводов из чугунных канализационных труб диаметром: 100 мм
100 м трубопровода с фасонными частями
НР 63%=74%*0.85 от ФОТ
СП 40%=50%*0.8 от ФОТ</t>
  </si>
  <si>
    <t>0,02
63
40</t>
  </si>
  <si>
    <t>10,79
_____
4,49</t>
  </si>
  <si>
    <t>18
13
9</t>
  </si>
  <si>
    <t>220
139
88</t>
  </si>
  <si>
    <t>1
_____
1</t>
  </si>
  <si>
    <t>ТЕР16-04-001-02
Прокладка трубопроводов канализации из полиэтиленовых труб высокой плотности диаметром: 100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трубопровода
НР 98%=128%*(0.9*0.85) от ФОТ
СП 56%=83%*(0.85*0.8) от ФОТ</t>
  </si>
  <si>
    <t>0,02
98
56</t>
  </si>
  <si>
    <t>888,33
_____
5724,08</t>
  </si>
  <si>
    <t>36,38
_____
1,23</t>
  </si>
  <si>
    <t>133
21
13</t>
  </si>
  <si>
    <t>18
_____
114</t>
  </si>
  <si>
    <t>842
209
119</t>
  </si>
  <si>
    <t>213
_____
625</t>
  </si>
  <si>
    <t>ТСЦ-507-0779
Переход: «полиэтилен-сталь 110х108»
шт.</t>
  </si>
  <si>
    <t>1
98
56</t>
  </si>
  <si>
    <t xml:space="preserve">
_____
700</t>
  </si>
  <si>
    <t xml:space="preserve">
_____
1033</t>
  </si>
  <si>
    <t>М</t>
  </si>
  <si>
    <t>ТСЦ-507-0881
Соединительная арматура трубопроводов: тройник прямой диаметром: 110 мм
10 шт.</t>
  </si>
  <si>
    <t>0,1
98
56</t>
  </si>
  <si>
    <t xml:space="preserve">
_____
1260</t>
  </si>
  <si>
    <t xml:space="preserve">
_____
126</t>
  </si>
  <si>
    <t xml:space="preserve">
_____
2437</t>
  </si>
  <si>
    <t>ТСЦ-103-1356
Муфты для полиэтиленовых труб безнапорной и ливневой канализации, диаметром 110 мм
шт.</t>
  </si>
  <si>
    <t xml:space="preserve">
_____
13,88</t>
  </si>
  <si>
    <t xml:space="preserve">
_____
14</t>
  </si>
  <si>
    <t xml:space="preserve">
_____
76</t>
  </si>
  <si>
    <t>2 под.</t>
  </si>
  <si>
    <t>ТЕРр65-15-4
Смена отдельных участков трубопроводов с заготовкой труб в построечных условиях диаметром: до 80 мм
100 м трубопровода
НР 88%=103%*0.85 от ФОТ
СП 48%=60%*0.8 от ФОТ</t>
  </si>
  <si>
    <t>0,018
88
48</t>
  </si>
  <si>
    <t>1456
_____
6949,09</t>
  </si>
  <si>
    <t>279,64
_____
6,31</t>
  </si>
  <si>
    <t>156
27
16</t>
  </si>
  <si>
    <t>26
_____
125</t>
  </si>
  <si>
    <t>874
279
152</t>
  </si>
  <si>
    <t>315
_____
531</t>
  </si>
  <si>
    <t>28
_____
2</t>
  </si>
  <si>
    <t>ТСЦ-507-1980
Отводы 90 град. с радиусом кривизны R=1,5 Ду на Ру до 16 МПа (160 кгс/см2), диаметром условного прохода: 80 мм, наружным диаметром 89 мм, толщиной стенки 5 мм
шт.</t>
  </si>
  <si>
    <t>2
88
48</t>
  </si>
  <si>
    <t xml:space="preserve">
_____
39,1</t>
  </si>
  <si>
    <t xml:space="preserve">
_____
78</t>
  </si>
  <si>
    <t xml:space="preserve">
_____
331</t>
  </si>
  <si>
    <t>кв.28</t>
  </si>
  <si>
    <t>0,2
88
48</t>
  </si>
  <si>
    <t>102
69
40</t>
  </si>
  <si>
    <t>67
_____
35</t>
  </si>
  <si>
    <t>948
703
384</t>
  </si>
  <si>
    <t>799
_____
148</t>
  </si>
  <si>
    <t>Итого прямые затраты по акту</t>
  </si>
  <si>
    <t>190
_____
1225</t>
  </si>
  <si>
    <t>2274
_____
5321</t>
  </si>
  <si>
    <t>35
_____
3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</si>
  <si>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</si>
  <si>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</si>
  <si>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</si>
  <si>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</si>
  <si>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</si>
  <si>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</si>
  <si>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</si>
  <si>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Проемы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</si>
  <si>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</si>
  <si>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</si>
  <si>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</si>
  <si>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</si>
  <si>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</si>
  <si>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</si>
  <si>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</si>
  <si>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</si>
  <si>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</si>
  <si>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</si>
  <si>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</si>
  <si>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</si>
  <si>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</si>
  <si>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124,05
</t>
  </si>
  <si>
    <t>1-2-9</t>
  </si>
  <si>
    <t>Затраты труда рабочих (ср 2,9)</t>
  </si>
  <si>
    <t xml:space="preserve">10,69
</t>
  </si>
  <si>
    <t xml:space="preserve">128,28
</t>
  </si>
  <si>
    <t>1-3-0</t>
  </si>
  <si>
    <t>Затраты труда рабочих (ср 3)</t>
  </si>
  <si>
    <t xml:space="preserve">10,78
</t>
  </si>
  <si>
    <t xml:space="preserve">129,45
</t>
  </si>
  <si>
    <t>1-3-3</t>
  </si>
  <si>
    <t>Затраты труда рабочих (ср 3,3)</t>
  </si>
  <si>
    <t xml:space="preserve">11,2
</t>
  </si>
  <si>
    <t xml:space="preserve">134,41
</t>
  </si>
  <si>
    <t>1-4-2</t>
  </si>
  <si>
    <t>Затраты труда рабочих (ср 4,2)</t>
  </si>
  <si>
    <t xml:space="preserve">12,54
</t>
  </si>
  <si>
    <t xml:space="preserve">150,46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</si>
  <si>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</si>
  <si>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</si>
  <si>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</si>
  <si>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</si>
  <si>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</si>
  <si>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</si>
  <si>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163
</t>
  </si>
  <si>
    <t>МТРиЭ ЧО, Пост. № 52/1 (031121)</t>
  </si>
  <si>
    <t>Установки для сварки: ручной дуговой (постоянного тока)</t>
  </si>
  <si>
    <t xml:space="preserve">7,84
</t>
  </si>
  <si>
    <t xml:space="preserve">45
</t>
  </si>
  <si>
    <t>МТРиЭ ЧО, Пост. № 52/1</t>
  </si>
  <si>
    <t>Аппарат для газовой сварки и резки</t>
  </si>
  <si>
    <t xml:space="preserve">1,29
</t>
  </si>
  <si>
    <t xml:space="preserve">3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</si>
  <si>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</si>
  <si>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</si>
  <si>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</si>
  <si>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</si>
  <si>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</si>
  <si>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</si>
  <si>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</si>
  <si>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</si>
  <si>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</si>
  <si>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</si>
  <si>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101-0956</t>
  </si>
  <si>
    <t>Петля накладная</t>
  </si>
  <si>
    <t xml:space="preserve">шт.
</t>
  </si>
  <si>
    <t xml:space="preserve">5,26
</t>
  </si>
  <si>
    <t xml:space="preserve">19,3
</t>
  </si>
  <si>
    <t>Среднее (08.06.030, 08.06.040, 08.06.050)</t>
  </si>
  <si>
    <t>101-1480</t>
  </si>
  <si>
    <t>Шурупы с полукруглой головкой: 3,5х35 мм</t>
  </si>
  <si>
    <t xml:space="preserve">т
</t>
  </si>
  <si>
    <t xml:space="preserve">11540
</t>
  </si>
  <si>
    <t xml:space="preserve">63269,32
</t>
  </si>
  <si>
    <t>08.05.1504</t>
  </si>
  <si>
    <t>101-1522</t>
  </si>
  <si>
    <t>Электроды диаметром: 5 мм Э42А</t>
  </si>
  <si>
    <t xml:space="preserve">10660
</t>
  </si>
  <si>
    <t xml:space="preserve">60839,41
</t>
  </si>
  <si>
    <t>08.07.007</t>
  </si>
  <si>
    <t>101-1602</t>
  </si>
  <si>
    <t>Ацетилен газообразный технический</t>
  </si>
  <si>
    <t xml:space="preserve">101
</t>
  </si>
  <si>
    <t xml:space="preserve">470,28
</t>
  </si>
  <si>
    <t>МТРиЭ ЧО, Пост.от 05.11.2015 г. №52/1, п.381</t>
  </si>
  <si>
    <t>101-1703</t>
  </si>
  <si>
    <t>Прокладки резиновые (пластина техническая прессованная)</t>
  </si>
  <si>
    <t xml:space="preserve">кг
</t>
  </si>
  <si>
    <t xml:space="preserve">22,8
</t>
  </si>
  <si>
    <t xml:space="preserve">123,75
</t>
  </si>
  <si>
    <t>Среднее (11.06.409,11.06.413,11.06.412,11.06.410,11.06.420)</t>
  </si>
  <si>
    <t>101-2449</t>
  </si>
  <si>
    <t>Кольца резиновые для: чугунных напорных труб диаметром 50-300 мм</t>
  </si>
  <si>
    <t xml:space="preserve">116
</t>
  </si>
  <si>
    <t xml:space="preserve">426,27
</t>
  </si>
  <si>
    <t>Среднее (15.01.191, 15.01.192, 15.01.193, 15.01.194, 15.01.195)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</si>
  <si>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</si>
  <si>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</si>
  <si>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</si>
  <si>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61275,55
</t>
  </si>
  <si>
    <t>08.05.170</t>
  </si>
  <si>
    <t>103-0020</t>
  </si>
  <si>
    <t>Трубы стальные сварные водогазопроводные с резьбой черные обыкновенные (неоцинкованные), диаметр условного прохода: 80 мм, толщина стенки 4 мм</t>
  </si>
  <si>
    <t xml:space="preserve">м
</t>
  </si>
  <si>
    <t xml:space="preserve">61,5
</t>
  </si>
  <si>
    <t xml:space="preserve">259,07
</t>
  </si>
  <si>
    <t>МТРиЭ ЧО, Пост.от 05.11.2015 г. №52/1, п.183*8.34/1000</t>
  </si>
  <si>
    <t>302-3340</t>
  </si>
  <si>
    <t>Трубопроводы канализации из полиэтиленовых труб высокой плотности с гильзами, диаметром: 100 мм</t>
  </si>
  <si>
    <t xml:space="preserve">52,1
</t>
  </si>
  <si>
    <t xml:space="preserve">293,82
</t>
  </si>
  <si>
    <t>К=1,1 МТРиЭ ЧО, Пост.от 05.11.2015 г. №52/1</t>
  </si>
  <si>
    <t>411-0001</t>
  </si>
  <si>
    <t>Вода</t>
  </si>
  <si>
    <t xml:space="preserve">3,11
</t>
  </si>
  <si>
    <t xml:space="preserve">24,12
</t>
  </si>
  <si>
    <t>Среднее (26.01.015, 26.01.017)</t>
  </si>
  <si>
    <t>ТСЦ-103-1356</t>
  </si>
  <si>
    <t>Муфты для полиэтиленовых труб безнапорной и ливневой канализации, диаметром 110 мм</t>
  </si>
  <si>
    <t xml:space="preserve">13,88
</t>
  </si>
  <si>
    <t xml:space="preserve">75,54
</t>
  </si>
  <si>
    <t>ТСЦ-507-0779</t>
  </si>
  <si>
    <t>Переход: «полиэтилен-сталь 110х108»</t>
  </si>
  <si>
    <t xml:space="preserve">700
</t>
  </si>
  <si>
    <t xml:space="preserve">1033,06
</t>
  </si>
  <si>
    <t>ТСЦ-507-0881</t>
  </si>
  <si>
    <t>Соединительная арматура трубопроводов: тройник прямой диаметром: 110 мм</t>
  </si>
  <si>
    <t xml:space="preserve">10 шт.
</t>
  </si>
  <si>
    <t xml:space="preserve">1260
</t>
  </si>
  <si>
    <t xml:space="preserve">24373,02
</t>
  </si>
  <si>
    <t>ТСЦ-507-1980</t>
  </si>
  <si>
    <t>Отводы 90 град. с радиусом кривизны R=1,5 Ду на Ру до 16 МПа (160 кгс/см2), диаметром условного прохода: 80 мм, наружным диаметром 89 мм, толщиной стенки 5 мм</t>
  </si>
  <si>
    <t xml:space="preserve">39,1
</t>
  </si>
  <si>
    <t xml:space="preserve">165,55
</t>
  </si>
  <si>
    <t xml:space="preserve">          Неучтенные ресурсы</t>
  </si>
  <si>
    <t>509-9899</t>
  </si>
  <si>
    <t>Строительный мусор и масса возвратных материалов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</si>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</sst>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70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23" applyFont="1" applyAlignment="1">
      <alignment horizontal="left"/>
    </xf>
    <xf numFmtId="0" fontId="13" fillId="0" borderId="2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93"/>
  <sheetViews>
    <sheetView showGridLines="0" tabSelected="1" topLeftCell="A16" zoomScale="60" zoomScaleNormal="60" workbookViewId="0">
      <selection activeCell="B35" sqref="B35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17.739999999999998</v>
      </c>
      <c r="X14" s="27">
        <v>17.739999999999998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0.02</v>
      </c>
      <c r="X15" s="27">
        <v>0.02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126" t="s">
        <v>38</v>
      </c>
      <c r="I17" s="127"/>
      <c r="J17" s="126" t="s">
        <v>39</v>
      </c>
      <c r="K17" s="127"/>
      <c r="L17" s="130" t="s">
        <v>40</v>
      </c>
      <c r="M17" s="131"/>
      <c r="N17" s="131"/>
      <c r="O17" s="131"/>
      <c r="P17" s="131"/>
      <c r="Q17" s="131"/>
      <c r="R17" s="131"/>
      <c r="S17" s="131"/>
      <c r="T17" s="131"/>
      <c r="U17" s="131"/>
      <c r="V17" s="132"/>
    </row>
    <row r="18" spans="2:27" s="25" customFormat="1" x14ac:dyDescent="0.2">
      <c r="B18" s="30"/>
      <c r="C18" s="29"/>
      <c r="D18" s="29"/>
      <c r="E18" s="29"/>
      <c r="H18" s="128"/>
      <c r="I18" s="129"/>
      <c r="J18" s="128"/>
      <c r="K18" s="129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33">
        <v>3</v>
      </c>
      <c r="I19" s="134"/>
      <c r="J19" s="135" t="s">
        <v>65</v>
      </c>
      <c r="K19" s="136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2" t="s">
        <v>67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141" t="s">
        <v>37</v>
      </c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T21" s="141"/>
      <c r="U21" s="141"/>
      <c r="V21" s="141"/>
    </row>
    <row r="22" spans="2:27" s="33" customFormat="1" ht="15.6" x14ac:dyDescent="0.3">
      <c r="B22" s="141" t="s">
        <v>68</v>
      </c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</row>
    <row r="23" spans="2:27" s="29" customFormat="1" ht="11.4" x14ac:dyDescent="0.2">
      <c r="B23" s="142" t="s">
        <v>69</v>
      </c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</row>
    <row r="24" spans="2:27" s="34" customFormat="1" ht="11.4" x14ac:dyDescent="0.2">
      <c r="B24" s="151" t="s">
        <v>3</v>
      </c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148" t="s">
        <v>19</v>
      </c>
      <c r="I26" s="149"/>
      <c r="J26" s="150"/>
      <c r="K26" s="148" t="s">
        <v>20</v>
      </c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50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137">
        <f>1956.54/1000</f>
        <v>1.9565399999999999</v>
      </c>
      <c r="I27" s="138"/>
      <c r="J27" s="35" t="s">
        <v>5</v>
      </c>
      <c r="K27" s="139">
        <f>11725.1/1000</f>
        <v>11.725100000000001</v>
      </c>
      <c r="L27" s="140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137">
        <f>0/1000</f>
        <v>0</v>
      </c>
      <c r="I28" s="138"/>
      <c r="J28" s="35" t="s">
        <v>5</v>
      </c>
      <c r="K28" s="139">
        <f>0/1000</f>
        <v>0</v>
      </c>
      <c r="L28" s="140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137">
        <f>0/1000</f>
        <v>0</v>
      </c>
      <c r="I29" s="138"/>
      <c r="J29" s="35" t="s">
        <v>5</v>
      </c>
      <c r="K29" s="139">
        <f>0/1000</f>
        <v>0</v>
      </c>
      <c r="L29" s="140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137">
        <f>(W14+W15)/1000</f>
        <v>1.7759999999999998E-2</v>
      </c>
      <c r="I30" s="138"/>
      <c r="J30" s="35" t="s">
        <v>7</v>
      </c>
      <c r="K30" s="139">
        <f>(X14+X15)/1000</f>
        <v>1.7759999999999998E-2</v>
      </c>
      <c r="L30" s="140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190</v>
      </c>
      <c r="Z30" s="71">
        <v>190</v>
      </c>
      <c r="AA30" s="71">
        <v>115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137">
        <f>190/1000</f>
        <v>0.19</v>
      </c>
      <c r="I31" s="138"/>
      <c r="J31" s="35" t="s">
        <v>5</v>
      </c>
      <c r="K31" s="139">
        <f>2277/1000</f>
        <v>2.2770000000000001</v>
      </c>
      <c r="L31" s="140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2277</v>
      </c>
      <c r="Z31" s="72">
        <v>1947</v>
      </c>
      <c r="AA31" s="72">
        <v>1095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4 кв.2015г."</f>
        <v>Составлена в базисных ценах на 01.2000 г. и текущих ценах на 4 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120" t="s">
        <v>59</v>
      </c>
      <c r="B36" s="121"/>
      <c r="C36" s="124" t="s">
        <v>10</v>
      </c>
      <c r="D36" s="124" t="s">
        <v>11</v>
      </c>
      <c r="E36" s="145" t="s">
        <v>12</v>
      </c>
      <c r="F36" s="146"/>
      <c r="G36" s="147"/>
      <c r="H36" s="145" t="s">
        <v>13</v>
      </c>
      <c r="I36" s="146"/>
      <c r="J36" s="147"/>
      <c r="K36" s="145" t="s">
        <v>14</v>
      </c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7"/>
    </row>
    <row r="37" spans="1:22" ht="18.75" customHeight="1" thickBot="1" x14ac:dyDescent="0.3">
      <c r="A37" s="124" t="s">
        <v>60</v>
      </c>
      <c r="B37" s="122" t="s">
        <v>61</v>
      </c>
      <c r="C37" s="152"/>
      <c r="D37" s="152"/>
      <c r="E37" s="143" t="s">
        <v>1</v>
      </c>
      <c r="F37" s="47" t="s">
        <v>15</v>
      </c>
      <c r="G37" s="47" t="s">
        <v>16</v>
      </c>
      <c r="H37" s="143" t="s">
        <v>1</v>
      </c>
      <c r="I37" s="47" t="s">
        <v>15</v>
      </c>
      <c r="J37" s="47" t="s">
        <v>16</v>
      </c>
      <c r="K37" s="143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125"/>
      <c r="B38" s="123"/>
      <c r="C38" s="125"/>
      <c r="D38" s="125"/>
      <c r="E38" s="144"/>
      <c r="F38" s="47" t="s">
        <v>17</v>
      </c>
      <c r="G38" s="47" t="s">
        <v>18</v>
      </c>
      <c r="H38" s="144"/>
      <c r="I38" s="47" t="s">
        <v>17</v>
      </c>
      <c r="J38" s="47" t="s">
        <v>18</v>
      </c>
      <c r="K38" s="144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 x14ac:dyDescent="0.25">
      <c r="A40" s="118" t="s">
        <v>72</v>
      </c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</row>
    <row r="41" spans="1:22" ht="18.45" customHeight="1" x14ac:dyDescent="0.25">
      <c r="A41" s="116" t="s">
        <v>73</v>
      </c>
      <c r="B41" s="117"/>
      <c r="C41" s="117"/>
      <c r="D41" s="117"/>
      <c r="E41" s="117"/>
      <c r="F41" s="117"/>
      <c r="G41" s="117"/>
      <c r="H41" s="117"/>
      <c r="I41" s="117"/>
      <c r="J41" s="117"/>
      <c r="K41" s="117"/>
      <c r="L41" s="117"/>
      <c r="M41" s="117"/>
      <c r="N41" s="117"/>
      <c r="O41" s="117"/>
      <c r="P41" s="117"/>
      <c r="Q41" s="117"/>
      <c r="R41" s="117"/>
      <c r="S41" s="117"/>
      <c r="T41" s="117"/>
      <c r="U41" s="117"/>
      <c r="V41" s="117"/>
    </row>
    <row r="42" spans="1:22" ht="57" x14ac:dyDescent="0.25">
      <c r="A42" s="86">
        <v>1</v>
      </c>
      <c r="B42" s="87">
        <v>33</v>
      </c>
      <c r="C42" s="88" t="s">
        <v>74</v>
      </c>
      <c r="D42" s="89" t="s">
        <v>75</v>
      </c>
      <c r="E42" s="90">
        <v>1784.33</v>
      </c>
      <c r="F42" s="91" t="s">
        <v>76</v>
      </c>
      <c r="G42" s="90"/>
      <c r="H42" s="90" t="s">
        <v>77</v>
      </c>
      <c r="I42" s="90" t="s">
        <v>78</v>
      </c>
      <c r="J42" s="90"/>
      <c r="K42" s="90" t="s">
        <v>79</v>
      </c>
      <c r="L42" s="91" t="s">
        <v>80</v>
      </c>
      <c r="M42" s="91"/>
      <c r="N42" s="91" t="s">
        <v>81</v>
      </c>
      <c r="O42" s="91"/>
      <c r="P42" s="91"/>
      <c r="Q42" s="91"/>
      <c r="R42" s="91"/>
      <c r="S42" s="91"/>
      <c r="T42" s="91"/>
      <c r="U42" s="91"/>
      <c r="V42" s="91"/>
    </row>
    <row r="43" spans="1:22" ht="19.350000000000001" customHeight="1" x14ac:dyDescent="0.25">
      <c r="A43" s="118" t="s">
        <v>82</v>
      </c>
      <c r="B43" s="119"/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</row>
    <row r="44" spans="1:22" ht="18.45" customHeight="1" x14ac:dyDescent="0.25">
      <c r="A44" s="116" t="s">
        <v>83</v>
      </c>
      <c r="B44" s="117"/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7"/>
      <c r="R44" s="117"/>
      <c r="S44" s="117"/>
      <c r="T44" s="117"/>
      <c r="U44" s="117"/>
      <c r="V44" s="117"/>
    </row>
    <row r="45" spans="1:22" ht="57" x14ac:dyDescent="0.25">
      <c r="A45" s="86">
        <v>2</v>
      </c>
      <c r="B45" s="87">
        <v>48</v>
      </c>
      <c r="C45" s="88" t="s">
        <v>84</v>
      </c>
      <c r="D45" s="89" t="s">
        <v>85</v>
      </c>
      <c r="E45" s="90">
        <v>508.07</v>
      </c>
      <c r="F45" s="91" t="s">
        <v>86</v>
      </c>
      <c r="G45" s="90">
        <v>1.03</v>
      </c>
      <c r="H45" s="90" t="s">
        <v>87</v>
      </c>
      <c r="I45" s="90" t="s">
        <v>88</v>
      </c>
      <c r="J45" s="90"/>
      <c r="K45" s="90" t="s">
        <v>89</v>
      </c>
      <c r="L45" s="91" t="s">
        <v>90</v>
      </c>
      <c r="M45" s="91"/>
      <c r="N45" s="91" t="s">
        <v>81</v>
      </c>
      <c r="O45" s="91"/>
      <c r="P45" s="91"/>
      <c r="Q45" s="91"/>
      <c r="R45" s="91"/>
      <c r="S45" s="91"/>
      <c r="T45" s="91"/>
      <c r="U45" s="91"/>
      <c r="V45" s="91">
        <v>1</v>
      </c>
    </row>
    <row r="46" spans="1:22" ht="19.350000000000001" customHeight="1" x14ac:dyDescent="0.25">
      <c r="A46" s="118" t="s">
        <v>91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</row>
    <row r="47" spans="1:22" ht="18.45" customHeight="1" x14ac:dyDescent="0.25">
      <c r="A47" s="116" t="s">
        <v>92</v>
      </c>
      <c r="B47" s="117"/>
      <c r="C47" s="117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17"/>
      <c r="U47" s="117"/>
      <c r="V47" s="117"/>
    </row>
    <row r="48" spans="1:22" ht="68.400000000000006" x14ac:dyDescent="0.25">
      <c r="A48" s="80">
        <v>3</v>
      </c>
      <c r="B48" s="81">
        <v>49</v>
      </c>
      <c r="C48" s="82" t="s">
        <v>93</v>
      </c>
      <c r="D48" s="83" t="s">
        <v>94</v>
      </c>
      <c r="E48" s="84">
        <v>922.65</v>
      </c>
      <c r="F48" s="85">
        <v>911.86</v>
      </c>
      <c r="G48" s="84" t="s">
        <v>95</v>
      </c>
      <c r="H48" s="84" t="s">
        <v>96</v>
      </c>
      <c r="I48" s="84">
        <v>18</v>
      </c>
      <c r="J48" s="84"/>
      <c r="K48" s="84" t="s">
        <v>97</v>
      </c>
      <c r="L48" s="85">
        <v>219</v>
      </c>
      <c r="M48" s="85"/>
      <c r="N48" s="85" t="s">
        <v>81</v>
      </c>
      <c r="O48" s="85"/>
      <c r="P48" s="85"/>
      <c r="Q48" s="85"/>
      <c r="R48" s="85"/>
      <c r="S48" s="85"/>
      <c r="T48" s="85"/>
      <c r="U48" s="85"/>
      <c r="V48" s="85" t="s">
        <v>98</v>
      </c>
    </row>
    <row r="49" spans="1:22" ht="136.80000000000001" x14ac:dyDescent="0.25">
      <c r="A49" s="80">
        <v>4</v>
      </c>
      <c r="B49" s="81">
        <v>50</v>
      </c>
      <c r="C49" s="82" t="s">
        <v>99</v>
      </c>
      <c r="D49" s="83" t="s">
        <v>100</v>
      </c>
      <c r="E49" s="84">
        <v>6648.78</v>
      </c>
      <c r="F49" s="85" t="s">
        <v>101</v>
      </c>
      <c r="G49" s="84" t="s">
        <v>102</v>
      </c>
      <c r="H49" s="84" t="s">
        <v>103</v>
      </c>
      <c r="I49" s="84" t="s">
        <v>104</v>
      </c>
      <c r="J49" s="84">
        <v>1</v>
      </c>
      <c r="K49" s="84" t="s">
        <v>105</v>
      </c>
      <c r="L49" s="85" t="s">
        <v>106</v>
      </c>
      <c r="M49" s="85"/>
      <c r="N49" s="85" t="s">
        <v>81</v>
      </c>
      <c r="O49" s="85"/>
      <c r="P49" s="85"/>
      <c r="Q49" s="85"/>
      <c r="R49" s="85"/>
      <c r="S49" s="85"/>
      <c r="T49" s="85"/>
      <c r="U49" s="85"/>
      <c r="V49" s="85">
        <v>4</v>
      </c>
    </row>
    <row r="50" spans="1:22" ht="34.200000000000003" x14ac:dyDescent="0.25">
      <c r="A50" s="80">
        <v>5</v>
      </c>
      <c r="B50" s="81">
        <v>51</v>
      </c>
      <c r="C50" s="82" t="s">
        <v>107</v>
      </c>
      <c r="D50" s="83" t="s">
        <v>108</v>
      </c>
      <c r="E50" s="84">
        <v>700</v>
      </c>
      <c r="F50" s="85" t="s">
        <v>109</v>
      </c>
      <c r="G50" s="84"/>
      <c r="H50" s="84">
        <v>700</v>
      </c>
      <c r="I50" s="84" t="s">
        <v>109</v>
      </c>
      <c r="J50" s="84"/>
      <c r="K50" s="84">
        <v>1033</v>
      </c>
      <c r="L50" s="85" t="s">
        <v>110</v>
      </c>
      <c r="M50" s="85"/>
      <c r="N50" s="85" t="s">
        <v>111</v>
      </c>
      <c r="O50" s="85"/>
      <c r="P50" s="85"/>
      <c r="Q50" s="85"/>
      <c r="R50" s="85"/>
      <c r="S50" s="85"/>
      <c r="T50" s="85"/>
      <c r="U50" s="85"/>
      <c r="V50" s="85"/>
    </row>
    <row r="51" spans="1:22" ht="45.6" x14ac:dyDescent="0.25">
      <c r="A51" s="80">
        <v>6</v>
      </c>
      <c r="B51" s="81">
        <v>52</v>
      </c>
      <c r="C51" s="82" t="s">
        <v>112</v>
      </c>
      <c r="D51" s="83" t="s">
        <v>113</v>
      </c>
      <c r="E51" s="84">
        <v>1260</v>
      </c>
      <c r="F51" s="85" t="s">
        <v>114</v>
      </c>
      <c r="G51" s="84"/>
      <c r="H51" s="84">
        <v>126</v>
      </c>
      <c r="I51" s="84" t="s">
        <v>115</v>
      </c>
      <c r="J51" s="84"/>
      <c r="K51" s="84">
        <v>2437</v>
      </c>
      <c r="L51" s="85" t="s">
        <v>116</v>
      </c>
      <c r="M51" s="85"/>
      <c r="N51" s="85" t="s">
        <v>111</v>
      </c>
      <c r="O51" s="85"/>
      <c r="P51" s="85"/>
      <c r="Q51" s="85"/>
      <c r="R51" s="85"/>
      <c r="S51" s="85"/>
      <c r="T51" s="85"/>
      <c r="U51" s="85"/>
      <c r="V51" s="85"/>
    </row>
    <row r="52" spans="1:22" ht="57" x14ac:dyDescent="0.25">
      <c r="A52" s="80">
        <v>7</v>
      </c>
      <c r="B52" s="81">
        <v>53</v>
      </c>
      <c r="C52" s="82" t="s">
        <v>117</v>
      </c>
      <c r="D52" s="83" t="s">
        <v>108</v>
      </c>
      <c r="E52" s="84">
        <v>13.88</v>
      </c>
      <c r="F52" s="85" t="s">
        <v>118</v>
      </c>
      <c r="G52" s="84"/>
      <c r="H52" s="84">
        <v>14</v>
      </c>
      <c r="I52" s="84" t="s">
        <v>119</v>
      </c>
      <c r="J52" s="84"/>
      <c r="K52" s="84">
        <v>76</v>
      </c>
      <c r="L52" s="85" t="s">
        <v>120</v>
      </c>
      <c r="M52" s="85"/>
      <c r="N52" s="85" t="s">
        <v>111</v>
      </c>
      <c r="O52" s="85"/>
      <c r="P52" s="85"/>
      <c r="Q52" s="85"/>
      <c r="R52" s="85"/>
      <c r="S52" s="85"/>
      <c r="T52" s="85"/>
      <c r="U52" s="85"/>
      <c r="V52" s="85"/>
    </row>
    <row r="53" spans="1:22" ht="18.45" customHeight="1" x14ac:dyDescent="0.25">
      <c r="A53" s="116" t="s">
        <v>121</v>
      </c>
      <c r="B53" s="117"/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117"/>
      <c r="P53" s="117"/>
      <c r="Q53" s="117"/>
      <c r="R53" s="117"/>
      <c r="S53" s="117"/>
      <c r="T53" s="117"/>
      <c r="U53" s="117"/>
      <c r="V53" s="117"/>
    </row>
    <row r="54" spans="1:22" ht="79.8" x14ac:dyDescent="0.25">
      <c r="A54" s="80">
        <v>8</v>
      </c>
      <c r="B54" s="81">
        <v>54</v>
      </c>
      <c r="C54" s="82" t="s">
        <v>122</v>
      </c>
      <c r="D54" s="83" t="s">
        <v>123</v>
      </c>
      <c r="E54" s="84">
        <v>8684.73</v>
      </c>
      <c r="F54" s="85" t="s">
        <v>124</v>
      </c>
      <c r="G54" s="84" t="s">
        <v>125</v>
      </c>
      <c r="H54" s="84" t="s">
        <v>126</v>
      </c>
      <c r="I54" s="84" t="s">
        <v>127</v>
      </c>
      <c r="J54" s="84">
        <v>5</v>
      </c>
      <c r="K54" s="84" t="s">
        <v>128</v>
      </c>
      <c r="L54" s="85" t="s">
        <v>129</v>
      </c>
      <c r="M54" s="85"/>
      <c r="N54" s="85" t="s">
        <v>81</v>
      </c>
      <c r="O54" s="85"/>
      <c r="P54" s="85"/>
      <c r="Q54" s="85"/>
      <c r="R54" s="85"/>
      <c r="S54" s="85"/>
      <c r="T54" s="85"/>
      <c r="U54" s="85"/>
      <c r="V54" s="85" t="s">
        <v>130</v>
      </c>
    </row>
    <row r="55" spans="1:22" ht="68.400000000000006" x14ac:dyDescent="0.25">
      <c r="A55" s="80">
        <v>9</v>
      </c>
      <c r="B55" s="81">
        <v>55</v>
      </c>
      <c r="C55" s="82" t="s">
        <v>131</v>
      </c>
      <c r="D55" s="83" t="s">
        <v>132</v>
      </c>
      <c r="E55" s="84">
        <v>39.1</v>
      </c>
      <c r="F55" s="85" t="s">
        <v>133</v>
      </c>
      <c r="G55" s="84"/>
      <c r="H55" s="84">
        <v>78</v>
      </c>
      <c r="I55" s="84" t="s">
        <v>134</v>
      </c>
      <c r="J55" s="84"/>
      <c r="K55" s="84">
        <v>331</v>
      </c>
      <c r="L55" s="85" t="s">
        <v>135</v>
      </c>
      <c r="M55" s="85"/>
      <c r="N55" s="85" t="s">
        <v>111</v>
      </c>
      <c r="O55" s="85"/>
      <c r="P55" s="85"/>
      <c r="Q55" s="85"/>
      <c r="R55" s="85"/>
      <c r="S55" s="85"/>
      <c r="T55" s="85"/>
      <c r="U55" s="85"/>
      <c r="V55" s="85"/>
    </row>
    <row r="56" spans="1:22" ht="18.45" customHeight="1" x14ac:dyDescent="0.25">
      <c r="A56" s="116" t="s">
        <v>136</v>
      </c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</row>
    <row r="57" spans="1:22" ht="57" x14ac:dyDescent="0.25">
      <c r="A57" s="86">
        <v>10</v>
      </c>
      <c r="B57" s="87">
        <v>56</v>
      </c>
      <c r="C57" s="88" t="s">
        <v>84</v>
      </c>
      <c r="D57" s="89" t="s">
        <v>137</v>
      </c>
      <c r="E57" s="90">
        <v>508.07</v>
      </c>
      <c r="F57" s="91" t="s">
        <v>86</v>
      </c>
      <c r="G57" s="90">
        <v>1.03</v>
      </c>
      <c r="H57" s="90" t="s">
        <v>138</v>
      </c>
      <c r="I57" s="90" t="s">
        <v>139</v>
      </c>
      <c r="J57" s="90"/>
      <c r="K57" s="90" t="s">
        <v>140</v>
      </c>
      <c r="L57" s="91" t="s">
        <v>141</v>
      </c>
      <c r="M57" s="91"/>
      <c r="N57" s="91" t="s">
        <v>81</v>
      </c>
      <c r="O57" s="91"/>
      <c r="P57" s="91"/>
      <c r="Q57" s="91"/>
      <c r="R57" s="91"/>
      <c r="S57" s="91"/>
      <c r="T57" s="91"/>
      <c r="U57" s="91"/>
      <c r="V57" s="91">
        <v>1</v>
      </c>
    </row>
    <row r="58" spans="1:22" ht="34.200000000000003" x14ac:dyDescent="0.25">
      <c r="A58" s="112" t="s">
        <v>142</v>
      </c>
      <c r="B58" s="113"/>
      <c r="C58" s="113"/>
      <c r="D58" s="113"/>
      <c r="E58" s="113"/>
      <c r="F58" s="113"/>
      <c r="G58" s="113"/>
      <c r="H58" s="92">
        <v>1421</v>
      </c>
      <c r="I58" s="92" t="s">
        <v>143</v>
      </c>
      <c r="J58" s="92">
        <v>6</v>
      </c>
      <c r="K58" s="92">
        <v>7630</v>
      </c>
      <c r="L58" s="92" t="s">
        <v>144</v>
      </c>
      <c r="M58" s="92"/>
      <c r="N58" s="92"/>
      <c r="O58" s="92"/>
      <c r="P58" s="92"/>
      <c r="Q58" s="92"/>
      <c r="R58" s="92"/>
      <c r="S58" s="92"/>
      <c r="T58" s="92"/>
      <c r="U58" s="92"/>
      <c r="V58" s="92" t="s">
        <v>145</v>
      </c>
    </row>
    <row r="59" spans="1:22" x14ac:dyDescent="0.25">
      <c r="A59" s="112" t="s">
        <v>146</v>
      </c>
      <c r="B59" s="113"/>
      <c r="C59" s="113"/>
      <c r="D59" s="113"/>
      <c r="E59" s="113"/>
      <c r="F59" s="113"/>
      <c r="G59" s="113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</row>
    <row r="60" spans="1:22" x14ac:dyDescent="0.25">
      <c r="A60" s="112" t="s">
        <v>147</v>
      </c>
      <c r="B60" s="113"/>
      <c r="C60" s="113"/>
      <c r="D60" s="113"/>
      <c r="E60" s="113"/>
      <c r="F60" s="113"/>
      <c r="G60" s="113"/>
      <c r="H60" s="92">
        <v>190</v>
      </c>
      <c r="I60" s="92"/>
      <c r="J60" s="92"/>
      <c r="K60" s="92">
        <v>2277</v>
      </c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</row>
    <row r="61" spans="1:22" x14ac:dyDescent="0.25">
      <c r="A61" s="112" t="s">
        <v>148</v>
      </c>
      <c r="B61" s="113"/>
      <c r="C61" s="113"/>
      <c r="D61" s="113"/>
      <c r="E61" s="113"/>
      <c r="F61" s="113"/>
      <c r="G61" s="113"/>
      <c r="H61" s="92">
        <v>1225</v>
      </c>
      <c r="I61" s="92"/>
      <c r="J61" s="92"/>
      <c r="K61" s="92">
        <v>5321</v>
      </c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</row>
    <row r="62" spans="1:22" x14ac:dyDescent="0.25">
      <c r="A62" s="112" t="s">
        <v>149</v>
      </c>
      <c r="B62" s="113"/>
      <c r="C62" s="113"/>
      <c r="D62" s="113"/>
      <c r="E62" s="113"/>
      <c r="F62" s="113"/>
      <c r="G62" s="113"/>
      <c r="H62" s="92">
        <v>6</v>
      </c>
      <c r="I62" s="92"/>
      <c r="J62" s="92"/>
      <c r="K62" s="92">
        <v>35</v>
      </c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</row>
    <row r="63" spans="1:22" x14ac:dyDescent="0.25">
      <c r="A63" s="114" t="s">
        <v>150</v>
      </c>
      <c r="B63" s="115"/>
      <c r="C63" s="115"/>
      <c r="D63" s="115"/>
      <c r="E63" s="115"/>
      <c r="F63" s="115"/>
      <c r="G63" s="115"/>
      <c r="H63" s="93">
        <v>190</v>
      </c>
      <c r="I63" s="93"/>
      <c r="J63" s="93"/>
      <c r="K63" s="93">
        <v>1947</v>
      </c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</row>
    <row r="64" spans="1:22" x14ac:dyDescent="0.25">
      <c r="A64" s="114" t="s">
        <v>151</v>
      </c>
      <c r="B64" s="115"/>
      <c r="C64" s="115"/>
      <c r="D64" s="115"/>
      <c r="E64" s="115"/>
      <c r="F64" s="115"/>
      <c r="G64" s="115"/>
      <c r="H64" s="93">
        <v>115</v>
      </c>
      <c r="I64" s="93"/>
      <c r="J64" s="93"/>
      <c r="K64" s="93">
        <v>1095</v>
      </c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</row>
    <row r="65" spans="1:22" x14ac:dyDescent="0.25">
      <c r="A65" s="114" t="s">
        <v>152</v>
      </c>
      <c r="B65" s="115"/>
      <c r="C65" s="115"/>
      <c r="D65" s="115"/>
      <c r="E65" s="115"/>
      <c r="F65" s="115"/>
      <c r="G65" s="115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</row>
    <row r="66" spans="1:22" hidden="1" x14ac:dyDescent="0.25">
      <c r="A66" s="112" t="s">
        <v>153</v>
      </c>
      <c r="B66" s="113"/>
      <c r="C66" s="113"/>
      <c r="D66" s="113"/>
      <c r="E66" s="113"/>
      <c r="F66" s="113"/>
      <c r="G66" s="113"/>
      <c r="H66" s="92">
        <v>34</v>
      </c>
      <c r="I66" s="92"/>
      <c r="J66" s="92"/>
      <c r="K66" s="92">
        <v>313</v>
      </c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</row>
    <row r="67" spans="1:22" ht="30" hidden="1" customHeight="1" x14ac:dyDescent="0.25">
      <c r="A67" s="112" t="s">
        <v>154</v>
      </c>
      <c r="B67" s="113"/>
      <c r="C67" s="113"/>
      <c r="D67" s="113"/>
      <c r="E67" s="113"/>
      <c r="F67" s="113"/>
      <c r="G67" s="113"/>
      <c r="H67" s="92">
        <v>645</v>
      </c>
      <c r="I67" s="92"/>
      <c r="J67" s="92"/>
      <c r="K67" s="92">
        <v>5196</v>
      </c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</row>
    <row r="68" spans="1:22" ht="30" hidden="1" customHeight="1" x14ac:dyDescent="0.25">
      <c r="A68" s="112" t="s">
        <v>155</v>
      </c>
      <c r="B68" s="113"/>
      <c r="C68" s="113"/>
      <c r="D68" s="113"/>
      <c r="E68" s="113"/>
      <c r="F68" s="113"/>
      <c r="G68" s="113"/>
      <c r="H68" s="92">
        <v>40</v>
      </c>
      <c r="I68" s="92"/>
      <c r="J68" s="92"/>
      <c r="K68" s="92">
        <v>447</v>
      </c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</row>
    <row r="69" spans="1:22" ht="30" hidden="1" customHeight="1" x14ac:dyDescent="0.25">
      <c r="A69" s="112" t="s">
        <v>156</v>
      </c>
      <c r="B69" s="113"/>
      <c r="C69" s="113"/>
      <c r="D69" s="113"/>
      <c r="E69" s="113"/>
      <c r="F69" s="113"/>
      <c r="G69" s="113"/>
      <c r="H69" s="92">
        <v>1007</v>
      </c>
      <c r="I69" s="92"/>
      <c r="J69" s="92"/>
      <c r="K69" s="92">
        <v>4716</v>
      </c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</row>
    <row r="70" spans="1:22" x14ac:dyDescent="0.25">
      <c r="A70" s="112" t="s">
        <v>157</v>
      </c>
      <c r="B70" s="113"/>
      <c r="C70" s="113"/>
      <c r="D70" s="113"/>
      <c r="E70" s="113"/>
      <c r="F70" s="113"/>
      <c r="G70" s="113"/>
      <c r="H70" s="92">
        <v>1726</v>
      </c>
      <c r="I70" s="92"/>
      <c r="J70" s="92"/>
      <c r="K70" s="92">
        <v>10672</v>
      </c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</row>
    <row r="71" spans="1:22" ht="30" customHeight="1" x14ac:dyDescent="0.25">
      <c r="A71" s="112" t="s">
        <v>158</v>
      </c>
      <c r="B71" s="113"/>
      <c r="C71" s="113"/>
      <c r="D71" s="113"/>
      <c r="E71" s="113"/>
      <c r="F71" s="113"/>
      <c r="G71" s="113"/>
      <c r="H71" s="92">
        <v>230.54</v>
      </c>
      <c r="I71" s="92"/>
      <c r="J71" s="92"/>
      <c r="K71" s="92">
        <v>1053.0999999999999</v>
      </c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</row>
    <row r="72" spans="1:22" x14ac:dyDescent="0.25">
      <c r="A72" s="114" t="s">
        <v>159</v>
      </c>
      <c r="B72" s="115"/>
      <c r="C72" s="115"/>
      <c r="D72" s="115"/>
      <c r="E72" s="115"/>
      <c r="F72" s="115"/>
      <c r="G72" s="115"/>
      <c r="H72" s="93">
        <v>1956.54</v>
      </c>
      <c r="I72" s="93"/>
      <c r="J72" s="93"/>
      <c r="K72" s="93">
        <v>11725.1</v>
      </c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</row>
    <row r="73" spans="1:22" x14ac:dyDescent="0.25">
      <c r="A73" s="50"/>
      <c r="B73" s="39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</row>
    <row r="74" spans="1:22" x14ac:dyDescent="0.25">
      <c r="A74" s="50"/>
      <c r="B74" s="39"/>
      <c r="C74" s="73" t="s">
        <v>62</v>
      </c>
      <c r="D74" s="48"/>
      <c r="E74" s="48"/>
      <c r="F74" s="48"/>
      <c r="G74" s="48"/>
      <c r="H74" s="74">
        <f>IF(ISBLANK(Y30),"",ROUND(Z30/Y30,2)*100)</f>
        <v>100</v>
      </c>
      <c r="I74" s="48"/>
      <c r="J74" s="48"/>
      <c r="K74" s="74">
        <f>IF(ISBLANK(Y31),"",ROUND(Z31/Y31,2)*100)</f>
        <v>86</v>
      </c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</row>
    <row r="75" spans="1:22" x14ac:dyDescent="0.25">
      <c r="A75" s="50"/>
      <c r="B75" s="39"/>
      <c r="C75" s="73" t="s">
        <v>63</v>
      </c>
      <c r="D75" s="48"/>
      <c r="E75" s="48"/>
      <c r="F75" s="48"/>
      <c r="G75" s="48"/>
      <c r="H75" s="45">
        <f>IF(ISBLANK(Y30),"",ROUND(AA30/Y30,2)*100)</f>
        <v>61</v>
      </c>
      <c r="I75" s="48"/>
      <c r="J75" s="48"/>
      <c r="K75" s="45">
        <f>IF(ISBLANK(Y31),"",ROUND(AA31/Y31,2)*100)</f>
        <v>48</v>
      </c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</row>
    <row r="76" spans="1:22" x14ac:dyDescent="0.25">
      <c r="A76" s="28"/>
      <c r="B76" s="28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</row>
    <row r="77" spans="1:22" x14ac:dyDescent="0.25">
      <c r="B77" s="75" t="s">
        <v>70</v>
      </c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</row>
    <row r="78" spans="1:22" x14ac:dyDescent="0.25">
      <c r="B78" s="3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</row>
    <row r="79" spans="1:22" x14ac:dyDescent="0.25">
      <c r="B79" s="75" t="s">
        <v>71</v>
      </c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</row>
    <row r="80" spans="1:22" x14ac:dyDescent="0.25">
      <c r="B80" s="46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</row>
    <row r="82" spans="3:7" x14ac:dyDescent="0.25">
      <c r="C82" s="49"/>
      <c r="D82" s="49"/>
      <c r="E82" s="49"/>
      <c r="F82" s="49"/>
      <c r="G82" s="49"/>
    </row>
    <row r="83" spans="3:7" x14ac:dyDescent="0.25">
      <c r="C83" s="49"/>
      <c r="D83" s="49"/>
      <c r="E83" s="49"/>
      <c r="F83" s="49"/>
      <c r="G83" s="49"/>
    </row>
    <row r="84" spans="3:7" x14ac:dyDescent="0.25">
      <c r="C84" s="49"/>
      <c r="D84" s="49"/>
      <c r="E84" s="49"/>
      <c r="F84" s="49"/>
      <c r="G84" s="49"/>
    </row>
    <row r="85" spans="3:7" x14ac:dyDescent="0.25">
      <c r="C85" s="49"/>
      <c r="D85" s="49"/>
      <c r="E85" s="49"/>
      <c r="F85" s="49"/>
      <c r="G85" s="49"/>
    </row>
    <row r="86" spans="3:7" x14ac:dyDescent="0.25">
      <c r="C86" s="49"/>
      <c r="D86" s="49"/>
      <c r="E86" s="49"/>
      <c r="F86" s="49"/>
      <c r="G86" s="49"/>
    </row>
    <row r="87" spans="3:7" x14ac:dyDescent="0.25">
      <c r="C87" s="49"/>
      <c r="D87" s="49"/>
      <c r="E87" s="49"/>
      <c r="F87" s="49"/>
      <c r="G87" s="49"/>
    </row>
    <row r="88" spans="3:7" x14ac:dyDescent="0.25">
      <c r="C88" s="49"/>
      <c r="D88" s="49"/>
      <c r="E88" s="49"/>
      <c r="F88" s="49"/>
      <c r="G88" s="49"/>
    </row>
    <row r="89" spans="3:7" x14ac:dyDescent="0.25">
      <c r="C89" s="49"/>
      <c r="D89" s="49"/>
      <c r="E89" s="49"/>
      <c r="F89" s="49"/>
      <c r="G89" s="49"/>
    </row>
    <row r="90" spans="3:7" x14ac:dyDescent="0.25">
      <c r="C90" s="49"/>
      <c r="D90" s="49"/>
      <c r="E90" s="49"/>
      <c r="F90" s="49"/>
      <c r="G90" s="49"/>
    </row>
    <row r="91" spans="3:7" x14ac:dyDescent="0.25">
      <c r="C91" s="49"/>
      <c r="D91" s="49"/>
      <c r="E91" s="49"/>
      <c r="F91" s="49"/>
      <c r="G91" s="49"/>
    </row>
    <row r="92" spans="3:7" x14ac:dyDescent="0.25">
      <c r="C92" s="49"/>
      <c r="D92" s="49"/>
      <c r="E92" s="49"/>
      <c r="F92" s="49"/>
      <c r="G92" s="49"/>
    </row>
    <row r="93" spans="3:7" x14ac:dyDescent="0.25">
      <c r="C93" s="49"/>
      <c r="D93" s="49"/>
      <c r="E93" s="49"/>
      <c r="F93" s="49"/>
      <c r="G93" s="49"/>
    </row>
  </sheetData>
  <mergeCells count="55"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  <mergeCell ref="H26:J26"/>
    <mergeCell ref="H30:I30"/>
    <mergeCell ref="K27:L27"/>
    <mergeCell ref="K30:L30"/>
    <mergeCell ref="H28:I28"/>
    <mergeCell ref="H29:I29"/>
    <mergeCell ref="K28:L28"/>
    <mergeCell ref="K29:L29"/>
    <mergeCell ref="A47:V47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A40:V40"/>
    <mergeCell ref="A41:V41"/>
    <mergeCell ref="A43:V43"/>
    <mergeCell ref="A44:V44"/>
    <mergeCell ref="A46:V46"/>
    <mergeCell ref="A67:G67"/>
    <mergeCell ref="A53:V53"/>
    <mergeCell ref="A56:V56"/>
    <mergeCell ref="A58:G58"/>
    <mergeCell ref="A59:G59"/>
    <mergeCell ref="A60:G60"/>
    <mergeCell ref="A61:G61"/>
    <mergeCell ref="A62:G62"/>
    <mergeCell ref="A63:G63"/>
    <mergeCell ref="A64:G64"/>
    <mergeCell ref="A65:G65"/>
    <mergeCell ref="A66:G66"/>
    <mergeCell ref="A68:G68"/>
    <mergeCell ref="A69:G69"/>
    <mergeCell ref="A70:G70"/>
    <mergeCell ref="A71:G71"/>
    <mergeCell ref="A72:G72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75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160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55" t="s">
        <v>36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142" t="s">
        <v>33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142" t="s">
        <v>69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151" t="s">
        <v>3</v>
      </c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56" t="s">
        <v>19</v>
      </c>
      <c r="H10" s="157"/>
      <c r="I10" s="157"/>
      <c r="J10" s="156" t="s">
        <v>20</v>
      </c>
      <c r="K10" s="157"/>
      <c r="L10" s="157"/>
      <c r="M10" s="158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137">
        <f>1956.54/1000</f>
        <v>1.9565399999999999</v>
      </c>
      <c r="H11" s="138"/>
      <c r="I11" s="55" t="s">
        <v>5</v>
      </c>
      <c r="J11" s="139">
        <f>11725.1/1000</f>
        <v>11.725100000000001</v>
      </c>
      <c r="K11" s="140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137">
        <f>0/1000</f>
        <v>0</v>
      </c>
      <c r="H12" s="138"/>
      <c r="I12" s="55" t="s">
        <v>5</v>
      </c>
      <c r="J12" s="139">
        <f>0/1000</f>
        <v>0</v>
      </c>
      <c r="K12" s="140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59">
        <f>0/1000</f>
        <v>0</v>
      </c>
      <c r="H13" s="160"/>
      <c r="I13" s="55" t="s">
        <v>5</v>
      </c>
      <c r="J13" s="139">
        <f>0/1000</f>
        <v>0</v>
      </c>
      <c r="K13" s="140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137">
        <f>(O14+O15)/1000</f>
        <v>1.7759999999999998E-2</v>
      </c>
      <c r="H14" s="138"/>
      <c r="I14" s="55" t="s">
        <v>7</v>
      </c>
      <c r="J14" s="139">
        <f>(P14+P15)/1000</f>
        <v>1.7759999999999998E-2</v>
      </c>
      <c r="K14" s="140"/>
      <c r="L14" s="58">
        <v>1523</v>
      </c>
      <c r="M14" s="35" t="s">
        <v>7</v>
      </c>
      <c r="N14" s="57"/>
      <c r="O14" s="26">
        <v>17.739999999999998</v>
      </c>
      <c r="P14" s="27">
        <v>17.739999999999998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63">
        <f>190/1000</f>
        <v>0.19</v>
      </c>
      <c r="H15" s="164"/>
      <c r="I15" s="55" t="s">
        <v>5</v>
      </c>
      <c r="J15" s="139">
        <f>2277/1000</f>
        <v>2.2770000000000001</v>
      </c>
      <c r="K15" s="140"/>
      <c r="L15" s="59">
        <v>18267</v>
      </c>
      <c r="M15" s="35" t="s">
        <v>5</v>
      </c>
      <c r="N15" s="57"/>
      <c r="O15" s="26">
        <v>0.02</v>
      </c>
      <c r="P15" s="27">
        <v>0.02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34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124" t="s">
        <v>9</v>
      </c>
      <c r="B20" s="124" t="s">
        <v>0</v>
      </c>
      <c r="C20" s="124" t="s">
        <v>21</v>
      </c>
      <c r="D20" s="62" t="s">
        <v>22</v>
      </c>
      <c r="E20" s="124" t="s">
        <v>23</v>
      </c>
      <c r="F20" s="165" t="s">
        <v>24</v>
      </c>
      <c r="G20" s="166"/>
      <c r="H20" s="165" t="s">
        <v>25</v>
      </c>
      <c r="I20" s="169"/>
      <c r="J20" s="169"/>
      <c r="K20" s="166"/>
      <c r="L20" s="63"/>
      <c r="M20" s="124" t="s">
        <v>26</v>
      </c>
      <c r="N20" s="124" t="s">
        <v>27</v>
      </c>
    </row>
    <row r="21" spans="1:23" s="33" customFormat="1" ht="19.5" customHeight="1" thickBot="1" x14ac:dyDescent="0.3">
      <c r="A21" s="152"/>
      <c r="B21" s="152"/>
      <c r="C21" s="152"/>
      <c r="D21" s="124" t="s">
        <v>32</v>
      </c>
      <c r="E21" s="152"/>
      <c r="F21" s="167"/>
      <c r="G21" s="168"/>
      <c r="H21" s="161" t="s">
        <v>28</v>
      </c>
      <c r="I21" s="162"/>
      <c r="J21" s="161" t="s">
        <v>29</v>
      </c>
      <c r="K21" s="162"/>
      <c r="L21" s="64"/>
      <c r="M21" s="152"/>
      <c r="N21" s="152"/>
    </row>
    <row r="22" spans="1:23" s="33" customFormat="1" ht="19.5" customHeight="1" x14ac:dyDescent="0.25">
      <c r="A22" s="152"/>
      <c r="B22" s="152"/>
      <c r="C22" s="152"/>
      <c r="D22" s="152"/>
      <c r="E22" s="152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152"/>
      <c r="N22" s="152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3" t="s">
        <v>161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</row>
    <row r="25" spans="1:23" ht="19.350000000000001" customHeight="1" x14ac:dyDescent="0.25">
      <c r="A25" s="118" t="s">
        <v>162</v>
      </c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</row>
    <row r="26" spans="1:23" s="29" customFormat="1" ht="22.8" x14ac:dyDescent="0.25">
      <c r="A26" s="94">
        <v>1</v>
      </c>
      <c r="B26" s="95" t="s">
        <v>163</v>
      </c>
      <c r="C26" s="82" t="s">
        <v>164</v>
      </c>
      <c r="D26" s="96" t="s">
        <v>165</v>
      </c>
      <c r="E26" s="97">
        <v>11.27</v>
      </c>
      <c r="F26" s="84" t="s">
        <v>166</v>
      </c>
      <c r="G26" s="84">
        <v>116.42</v>
      </c>
      <c r="H26" s="98"/>
      <c r="I26" s="98"/>
      <c r="J26" s="84" t="s">
        <v>167</v>
      </c>
      <c r="K26" s="84">
        <v>1398.04</v>
      </c>
      <c r="L26" s="99"/>
      <c r="M26" s="98">
        <f t="shared" ref="M26:M31" si="0">IF(ISNUMBER(K26/G26),IF(NOT(K26/G26=0),K26/G26, " "), " ")</f>
        <v>12.008589589417625</v>
      </c>
      <c r="N26" s="96"/>
    </row>
    <row r="27" spans="1:23" s="29" customFormat="1" ht="22.8" x14ac:dyDescent="0.25">
      <c r="A27" s="94">
        <v>2</v>
      </c>
      <c r="B27" s="95" t="s">
        <v>168</v>
      </c>
      <c r="C27" s="82" t="s">
        <v>169</v>
      </c>
      <c r="D27" s="96" t="s">
        <v>165</v>
      </c>
      <c r="E27" s="97">
        <v>1.71</v>
      </c>
      <c r="F27" s="84" t="s">
        <v>170</v>
      </c>
      <c r="G27" s="84">
        <v>18.28</v>
      </c>
      <c r="H27" s="98"/>
      <c r="I27" s="98"/>
      <c r="J27" s="84" t="s">
        <v>171</v>
      </c>
      <c r="K27" s="84">
        <v>219.36</v>
      </c>
      <c r="L27" s="99"/>
      <c r="M27" s="98">
        <f t="shared" si="0"/>
        <v>12</v>
      </c>
      <c r="N27" s="96"/>
    </row>
    <row r="28" spans="1:23" s="29" customFormat="1" ht="22.8" x14ac:dyDescent="0.25">
      <c r="A28" s="94">
        <v>3</v>
      </c>
      <c r="B28" s="95" t="s">
        <v>172</v>
      </c>
      <c r="C28" s="82" t="s">
        <v>173</v>
      </c>
      <c r="D28" s="96" t="s">
        <v>165</v>
      </c>
      <c r="E28" s="97">
        <v>1</v>
      </c>
      <c r="F28" s="84" t="s">
        <v>174</v>
      </c>
      <c r="G28" s="84">
        <v>10.78</v>
      </c>
      <c r="H28" s="98"/>
      <c r="I28" s="98"/>
      <c r="J28" s="84" t="s">
        <v>175</v>
      </c>
      <c r="K28" s="84">
        <v>129.44999999999999</v>
      </c>
      <c r="L28" s="99"/>
      <c r="M28" s="98">
        <f t="shared" si="0"/>
        <v>12.00834879406308</v>
      </c>
      <c r="N28" s="96"/>
    </row>
    <row r="29" spans="1:23" s="29" customFormat="1" ht="22.8" x14ac:dyDescent="0.25">
      <c r="A29" s="94">
        <v>4</v>
      </c>
      <c r="B29" s="95" t="s">
        <v>176</v>
      </c>
      <c r="C29" s="82" t="s">
        <v>177</v>
      </c>
      <c r="D29" s="96" t="s">
        <v>165</v>
      </c>
      <c r="E29" s="97">
        <v>2.34</v>
      </c>
      <c r="F29" s="84" t="s">
        <v>178</v>
      </c>
      <c r="G29" s="84">
        <v>26.21</v>
      </c>
      <c r="H29" s="98"/>
      <c r="I29" s="98"/>
      <c r="J29" s="84" t="s">
        <v>179</v>
      </c>
      <c r="K29" s="84">
        <v>314.52</v>
      </c>
      <c r="L29" s="99"/>
      <c r="M29" s="98">
        <f t="shared" si="0"/>
        <v>11.999999999999998</v>
      </c>
      <c r="N29" s="96"/>
    </row>
    <row r="30" spans="1:23" ht="22.8" x14ac:dyDescent="0.25">
      <c r="A30" s="94">
        <v>5</v>
      </c>
      <c r="B30" s="95" t="s">
        <v>180</v>
      </c>
      <c r="C30" s="82" t="s">
        <v>181</v>
      </c>
      <c r="D30" s="96" t="s">
        <v>165</v>
      </c>
      <c r="E30" s="97">
        <v>1.42</v>
      </c>
      <c r="F30" s="84" t="s">
        <v>182</v>
      </c>
      <c r="G30" s="84">
        <v>17.809999999999999</v>
      </c>
      <c r="H30" s="98"/>
      <c r="I30" s="98"/>
      <c r="J30" s="84" t="s">
        <v>183</v>
      </c>
      <c r="K30" s="84">
        <v>213.65</v>
      </c>
      <c r="L30" s="99"/>
      <c r="M30" s="98">
        <f t="shared" si="0"/>
        <v>11.996069623806852</v>
      </c>
      <c r="N30" s="96"/>
    </row>
    <row r="31" spans="1:23" ht="22.8" x14ac:dyDescent="0.25">
      <c r="A31" s="94">
        <v>6</v>
      </c>
      <c r="B31" s="95">
        <v>2</v>
      </c>
      <c r="C31" s="82" t="s">
        <v>184</v>
      </c>
      <c r="D31" s="96" t="s">
        <v>165</v>
      </c>
      <c r="E31" s="97">
        <v>0.02</v>
      </c>
      <c r="F31" s="84" t="s">
        <v>185</v>
      </c>
      <c r="G31" s="84"/>
      <c r="H31" s="98"/>
      <c r="I31" s="98"/>
      <c r="J31" s="84" t="s">
        <v>185</v>
      </c>
      <c r="K31" s="84"/>
      <c r="L31" s="99"/>
      <c r="M31" s="98" t="str">
        <f t="shared" si="0"/>
        <v xml:space="preserve"> </v>
      </c>
      <c r="N31" s="96"/>
    </row>
    <row r="32" spans="1:23" ht="19.350000000000001" customHeight="1" x14ac:dyDescent="0.25">
      <c r="A32" s="118" t="s">
        <v>186</v>
      </c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</row>
    <row r="33" spans="1:14" ht="22.8" x14ac:dyDescent="0.25">
      <c r="A33" s="94">
        <v>7</v>
      </c>
      <c r="B33" s="95">
        <v>30954</v>
      </c>
      <c r="C33" s="82" t="s">
        <v>187</v>
      </c>
      <c r="D33" s="96" t="s">
        <v>188</v>
      </c>
      <c r="E33" s="97">
        <v>0.02</v>
      </c>
      <c r="F33" s="84" t="s">
        <v>189</v>
      </c>
      <c r="G33" s="84">
        <v>0.68</v>
      </c>
      <c r="H33" s="98"/>
      <c r="I33" s="98"/>
      <c r="J33" s="84" t="s">
        <v>190</v>
      </c>
      <c r="K33" s="84">
        <v>3.26</v>
      </c>
      <c r="L33" s="99"/>
      <c r="M33" s="98">
        <f>IF(ISNUMBER(K33/G33),IF(NOT(K33/G33=0),K33/G33, " "), " ")</f>
        <v>4.7941176470588225</v>
      </c>
      <c r="N33" s="96" t="s">
        <v>191</v>
      </c>
    </row>
    <row r="34" spans="1:14" ht="22.8" x14ac:dyDescent="0.25">
      <c r="A34" s="94">
        <v>8</v>
      </c>
      <c r="B34" s="95">
        <v>40502</v>
      </c>
      <c r="C34" s="82" t="s">
        <v>192</v>
      </c>
      <c r="D34" s="96" t="s">
        <v>188</v>
      </c>
      <c r="E34" s="97">
        <v>0.47</v>
      </c>
      <c r="F34" s="84" t="s">
        <v>193</v>
      </c>
      <c r="G34" s="84">
        <v>3.68</v>
      </c>
      <c r="H34" s="98"/>
      <c r="I34" s="98"/>
      <c r="J34" s="84" t="s">
        <v>194</v>
      </c>
      <c r="K34" s="84">
        <v>21.15</v>
      </c>
      <c r="L34" s="99"/>
      <c r="M34" s="98">
        <f>IF(ISNUMBER(K34/G34),IF(NOT(K34/G34=0),K34/G34, " "), " ")</f>
        <v>5.7472826086956514</v>
      </c>
      <c r="N34" s="96" t="s">
        <v>195</v>
      </c>
    </row>
    <row r="35" spans="1:14" ht="22.8" x14ac:dyDescent="0.25">
      <c r="A35" s="94">
        <v>9</v>
      </c>
      <c r="B35" s="95">
        <v>40504</v>
      </c>
      <c r="C35" s="82" t="s">
        <v>196</v>
      </c>
      <c r="D35" s="96" t="s">
        <v>188</v>
      </c>
      <c r="E35" s="97">
        <v>0.21</v>
      </c>
      <c r="F35" s="84" t="s">
        <v>197</v>
      </c>
      <c r="G35" s="84">
        <v>0.27</v>
      </c>
      <c r="H35" s="98"/>
      <c r="I35" s="98"/>
      <c r="J35" s="84" t="s">
        <v>198</v>
      </c>
      <c r="K35" s="84">
        <v>0.63</v>
      </c>
      <c r="L35" s="99"/>
      <c r="M35" s="98">
        <f>IF(ISNUMBER(K35/G35),IF(NOT(K35/G35=0),K35/G35, " "), " ")</f>
        <v>2.333333333333333</v>
      </c>
      <c r="N35" s="96" t="s">
        <v>195</v>
      </c>
    </row>
    <row r="36" spans="1:14" ht="22.8" x14ac:dyDescent="0.25">
      <c r="A36" s="94">
        <v>10</v>
      </c>
      <c r="B36" s="95">
        <v>400001</v>
      </c>
      <c r="C36" s="82" t="s">
        <v>199</v>
      </c>
      <c r="D36" s="96" t="s">
        <v>188</v>
      </c>
      <c r="E36" s="97">
        <v>0.02</v>
      </c>
      <c r="F36" s="84" t="s">
        <v>200</v>
      </c>
      <c r="G36" s="84">
        <v>2.06</v>
      </c>
      <c r="H36" s="98"/>
      <c r="I36" s="98"/>
      <c r="J36" s="84" t="s">
        <v>201</v>
      </c>
      <c r="K36" s="84">
        <v>11.74</v>
      </c>
      <c r="L36" s="99"/>
      <c r="M36" s="98">
        <f>IF(ISNUMBER(K36/G36),IF(NOT(K36/G36=0),K36/G36, " "), " ")</f>
        <v>5.6990291262135919</v>
      </c>
      <c r="N36" s="96" t="s">
        <v>195</v>
      </c>
    </row>
    <row r="37" spans="1:14" ht="19.350000000000001" customHeight="1" x14ac:dyDescent="0.25">
      <c r="A37" s="118" t="s">
        <v>202</v>
      </c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</row>
    <row r="38" spans="1:14" ht="22.8" x14ac:dyDescent="0.25">
      <c r="A38" s="94">
        <v>11</v>
      </c>
      <c r="B38" s="95" t="s">
        <v>203</v>
      </c>
      <c r="C38" s="82" t="s">
        <v>204</v>
      </c>
      <c r="D38" s="96" t="s">
        <v>205</v>
      </c>
      <c r="E38" s="97">
        <v>5.8999999999999997E-2</v>
      </c>
      <c r="F38" s="84" t="s">
        <v>206</v>
      </c>
      <c r="G38" s="84">
        <v>0.37</v>
      </c>
      <c r="H38" s="98">
        <v>42.66</v>
      </c>
      <c r="I38" s="98">
        <v>2.52</v>
      </c>
      <c r="J38" s="84" t="s">
        <v>207</v>
      </c>
      <c r="K38" s="84">
        <v>2.89</v>
      </c>
      <c r="L38" s="99"/>
      <c r="M38" s="98">
        <f t="shared" ref="M38:M52" si="1">IF(ISNUMBER(K38/G38),IF(NOT(K38/G38=0),K38/G38, " "), " ")</f>
        <v>7.8108108108108114</v>
      </c>
      <c r="N38" s="96" t="s">
        <v>208</v>
      </c>
    </row>
    <row r="39" spans="1:14" ht="45.6" x14ac:dyDescent="0.25">
      <c r="A39" s="94">
        <v>12</v>
      </c>
      <c r="B39" s="95" t="s">
        <v>209</v>
      </c>
      <c r="C39" s="82" t="s">
        <v>210</v>
      </c>
      <c r="D39" s="96" t="s">
        <v>211</v>
      </c>
      <c r="E39" s="97">
        <v>1</v>
      </c>
      <c r="F39" s="84" t="s">
        <v>212</v>
      </c>
      <c r="G39" s="84">
        <v>5.26</v>
      </c>
      <c r="H39" s="98">
        <v>18.82</v>
      </c>
      <c r="I39" s="98">
        <v>18.82</v>
      </c>
      <c r="J39" s="84" t="s">
        <v>213</v>
      </c>
      <c r="K39" s="84">
        <v>19.3</v>
      </c>
      <c r="L39" s="99"/>
      <c r="M39" s="98">
        <f t="shared" si="1"/>
        <v>3.6692015209125479</v>
      </c>
      <c r="N39" s="96" t="s">
        <v>214</v>
      </c>
    </row>
    <row r="40" spans="1:14" ht="22.8" x14ac:dyDescent="0.25">
      <c r="A40" s="94">
        <v>13</v>
      </c>
      <c r="B40" s="95" t="s">
        <v>215</v>
      </c>
      <c r="C40" s="82" t="s">
        <v>216</v>
      </c>
      <c r="D40" s="96" t="s">
        <v>217</v>
      </c>
      <c r="E40" s="97">
        <v>2.0000000000000001E-4</v>
      </c>
      <c r="F40" s="84" t="s">
        <v>218</v>
      </c>
      <c r="G40" s="84">
        <v>2.31</v>
      </c>
      <c r="H40" s="98">
        <v>61732.38</v>
      </c>
      <c r="I40" s="98">
        <v>12.35</v>
      </c>
      <c r="J40" s="84" t="s">
        <v>219</v>
      </c>
      <c r="K40" s="84">
        <v>12.65</v>
      </c>
      <c r="L40" s="99"/>
      <c r="M40" s="98">
        <f t="shared" si="1"/>
        <v>5.4761904761904763</v>
      </c>
      <c r="N40" s="96" t="s">
        <v>220</v>
      </c>
    </row>
    <row r="41" spans="1:14" ht="22.8" x14ac:dyDescent="0.25">
      <c r="A41" s="94">
        <v>14</v>
      </c>
      <c r="B41" s="95" t="s">
        <v>221</v>
      </c>
      <c r="C41" s="82" t="s">
        <v>222</v>
      </c>
      <c r="D41" s="96" t="s">
        <v>217</v>
      </c>
      <c r="E41" s="97">
        <v>1E-4</v>
      </c>
      <c r="F41" s="84" t="s">
        <v>223</v>
      </c>
      <c r="G41" s="84">
        <v>1.07</v>
      </c>
      <c r="H41" s="98">
        <v>59337.87</v>
      </c>
      <c r="I41" s="98">
        <v>5.93</v>
      </c>
      <c r="J41" s="84" t="s">
        <v>224</v>
      </c>
      <c r="K41" s="84">
        <v>6.08</v>
      </c>
      <c r="L41" s="99"/>
      <c r="M41" s="98">
        <f t="shared" si="1"/>
        <v>5.6822429906542054</v>
      </c>
      <c r="N41" s="96" t="s">
        <v>225</v>
      </c>
    </row>
    <row r="42" spans="1:14" ht="34.200000000000003" x14ac:dyDescent="0.25">
      <c r="A42" s="94">
        <v>15</v>
      </c>
      <c r="B42" s="95" t="s">
        <v>226</v>
      </c>
      <c r="C42" s="82" t="s">
        <v>227</v>
      </c>
      <c r="D42" s="96" t="s">
        <v>205</v>
      </c>
      <c r="E42" s="97">
        <v>4.8800000000000003E-2</v>
      </c>
      <c r="F42" s="84" t="s">
        <v>228</v>
      </c>
      <c r="G42" s="84">
        <v>4.93</v>
      </c>
      <c r="H42" s="98">
        <v>451</v>
      </c>
      <c r="I42" s="98">
        <v>22.01</v>
      </c>
      <c r="J42" s="84" t="s">
        <v>229</v>
      </c>
      <c r="K42" s="84">
        <v>22.95</v>
      </c>
      <c r="L42" s="99"/>
      <c r="M42" s="98">
        <f t="shared" si="1"/>
        <v>4.6551724137931032</v>
      </c>
      <c r="N42" s="96" t="s">
        <v>230</v>
      </c>
    </row>
    <row r="43" spans="1:14" ht="45.6" x14ac:dyDescent="0.25">
      <c r="A43" s="94">
        <v>16</v>
      </c>
      <c r="B43" s="95" t="s">
        <v>231</v>
      </c>
      <c r="C43" s="82" t="s">
        <v>232</v>
      </c>
      <c r="D43" s="96" t="s">
        <v>233</v>
      </c>
      <c r="E43" s="97">
        <v>0.7</v>
      </c>
      <c r="F43" s="84" t="s">
        <v>234</v>
      </c>
      <c r="G43" s="84">
        <v>15.96</v>
      </c>
      <c r="H43" s="98">
        <v>121.01</v>
      </c>
      <c r="I43" s="98">
        <v>84.7</v>
      </c>
      <c r="J43" s="84" t="s">
        <v>235</v>
      </c>
      <c r="K43" s="84">
        <v>86.63</v>
      </c>
      <c r="L43" s="99"/>
      <c r="M43" s="98">
        <f t="shared" si="1"/>
        <v>5.4279448621553881</v>
      </c>
      <c r="N43" s="96" t="s">
        <v>236</v>
      </c>
    </row>
    <row r="44" spans="1:14" ht="68.400000000000006" x14ac:dyDescent="0.25">
      <c r="A44" s="94">
        <v>17</v>
      </c>
      <c r="B44" s="95" t="s">
        <v>237</v>
      </c>
      <c r="C44" s="82" t="s">
        <v>238</v>
      </c>
      <c r="D44" s="96" t="s">
        <v>233</v>
      </c>
      <c r="E44" s="97">
        <v>0.08</v>
      </c>
      <c r="F44" s="84" t="s">
        <v>239</v>
      </c>
      <c r="G44" s="84">
        <v>9.2799999999999994</v>
      </c>
      <c r="H44" s="98">
        <v>417.58</v>
      </c>
      <c r="I44" s="98">
        <v>33.409999999999997</v>
      </c>
      <c r="J44" s="84" t="s">
        <v>240</v>
      </c>
      <c r="K44" s="84">
        <v>34.1</v>
      </c>
      <c r="L44" s="99"/>
      <c r="M44" s="98">
        <f t="shared" si="1"/>
        <v>3.674568965517242</v>
      </c>
      <c r="N44" s="96" t="s">
        <v>241</v>
      </c>
    </row>
    <row r="45" spans="1:14" ht="34.200000000000003" x14ac:dyDescent="0.25">
      <c r="A45" s="94">
        <v>18</v>
      </c>
      <c r="B45" s="95" t="s">
        <v>242</v>
      </c>
      <c r="C45" s="82" t="s">
        <v>243</v>
      </c>
      <c r="D45" s="96" t="s">
        <v>217</v>
      </c>
      <c r="E45" s="97">
        <v>1.9E-3</v>
      </c>
      <c r="F45" s="84" t="s">
        <v>244</v>
      </c>
      <c r="G45" s="84">
        <v>39.729999999999997</v>
      </c>
      <c r="H45" s="98">
        <v>59777.7</v>
      </c>
      <c r="I45" s="98">
        <v>113.58</v>
      </c>
      <c r="J45" s="84" t="s">
        <v>245</v>
      </c>
      <c r="K45" s="84">
        <v>116.43</v>
      </c>
      <c r="L45" s="99"/>
      <c r="M45" s="98">
        <f t="shared" si="1"/>
        <v>2.9305310848225528</v>
      </c>
      <c r="N45" s="96" t="s">
        <v>246</v>
      </c>
    </row>
    <row r="46" spans="1:14" ht="57" x14ac:dyDescent="0.25">
      <c r="A46" s="94">
        <v>19</v>
      </c>
      <c r="B46" s="95" t="s">
        <v>247</v>
      </c>
      <c r="C46" s="82" t="s">
        <v>248</v>
      </c>
      <c r="D46" s="96" t="s">
        <v>249</v>
      </c>
      <c r="E46" s="97">
        <v>1.9259999999999999</v>
      </c>
      <c r="F46" s="84" t="s">
        <v>250</v>
      </c>
      <c r="G46" s="84">
        <v>118.45</v>
      </c>
      <c r="H46" s="98">
        <v>251.78</v>
      </c>
      <c r="I46" s="98">
        <v>484.93</v>
      </c>
      <c r="J46" s="84" t="s">
        <v>251</v>
      </c>
      <c r="K46" s="84">
        <v>498.97</v>
      </c>
      <c r="L46" s="99"/>
      <c r="M46" s="98">
        <f t="shared" si="1"/>
        <v>4.2124947235120302</v>
      </c>
      <c r="N46" s="96" t="s">
        <v>252</v>
      </c>
    </row>
    <row r="47" spans="1:14" ht="34.200000000000003" x14ac:dyDescent="0.25">
      <c r="A47" s="94">
        <v>20</v>
      </c>
      <c r="B47" s="95" t="s">
        <v>253</v>
      </c>
      <c r="C47" s="82" t="s">
        <v>254</v>
      </c>
      <c r="D47" s="96" t="s">
        <v>249</v>
      </c>
      <c r="E47" s="97">
        <v>1.996</v>
      </c>
      <c r="F47" s="84" t="s">
        <v>255</v>
      </c>
      <c r="G47" s="84">
        <v>103.99</v>
      </c>
      <c r="H47" s="98">
        <v>287.66000000000003</v>
      </c>
      <c r="I47" s="98">
        <v>574.16999999999996</v>
      </c>
      <c r="J47" s="84" t="s">
        <v>256</v>
      </c>
      <c r="K47" s="84">
        <v>586.46</v>
      </c>
      <c r="L47" s="99"/>
      <c r="M47" s="98">
        <f t="shared" si="1"/>
        <v>5.6395807289162425</v>
      </c>
      <c r="N47" s="96" t="s">
        <v>257</v>
      </c>
    </row>
    <row r="48" spans="1:14" ht="34.200000000000003" x14ac:dyDescent="0.25">
      <c r="A48" s="94">
        <v>21</v>
      </c>
      <c r="B48" s="95" t="s">
        <v>258</v>
      </c>
      <c r="C48" s="82" t="s">
        <v>259</v>
      </c>
      <c r="D48" s="96" t="s">
        <v>205</v>
      </c>
      <c r="E48" s="97">
        <v>2.7614000000000001</v>
      </c>
      <c r="F48" s="84" t="s">
        <v>260</v>
      </c>
      <c r="G48" s="84">
        <v>8.59</v>
      </c>
      <c r="H48" s="98">
        <v>24.12</v>
      </c>
      <c r="I48" s="98">
        <v>66.61</v>
      </c>
      <c r="J48" s="84" t="s">
        <v>261</v>
      </c>
      <c r="K48" s="84">
        <v>66.61</v>
      </c>
      <c r="L48" s="99"/>
      <c r="M48" s="98">
        <f t="shared" si="1"/>
        <v>7.7543655413271244</v>
      </c>
      <c r="N48" s="96" t="s">
        <v>262</v>
      </c>
    </row>
    <row r="49" spans="1:14" ht="34.200000000000003" x14ac:dyDescent="0.25">
      <c r="A49" s="94">
        <v>22</v>
      </c>
      <c r="B49" s="95" t="s">
        <v>263</v>
      </c>
      <c r="C49" s="82" t="s">
        <v>264</v>
      </c>
      <c r="D49" s="96" t="s">
        <v>211</v>
      </c>
      <c r="E49" s="97">
        <v>1</v>
      </c>
      <c r="F49" s="84" t="s">
        <v>265</v>
      </c>
      <c r="G49" s="84">
        <v>13.88</v>
      </c>
      <c r="H49" s="98"/>
      <c r="I49" s="98"/>
      <c r="J49" s="84" t="s">
        <v>266</v>
      </c>
      <c r="K49" s="84">
        <v>75.540000000000006</v>
      </c>
      <c r="L49" s="99"/>
      <c r="M49" s="98">
        <f t="shared" si="1"/>
        <v>5.4423631123919307</v>
      </c>
      <c r="N49" s="96"/>
    </row>
    <row r="50" spans="1:14" ht="22.8" x14ac:dyDescent="0.25">
      <c r="A50" s="94">
        <v>23</v>
      </c>
      <c r="B50" s="95" t="s">
        <v>267</v>
      </c>
      <c r="C50" s="82" t="s">
        <v>268</v>
      </c>
      <c r="D50" s="96" t="s">
        <v>211</v>
      </c>
      <c r="E50" s="97">
        <v>1</v>
      </c>
      <c r="F50" s="84" t="s">
        <v>269</v>
      </c>
      <c r="G50" s="84">
        <v>700</v>
      </c>
      <c r="H50" s="98"/>
      <c r="I50" s="98"/>
      <c r="J50" s="84" t="s">
        <v>270</v>
      </c>
      <c r="K50" s="84">
        <v>1033.06</v>
      </c>
      <c r="L50" s="99"/>
      <c r="M50" s="98">
        <f t="shared" si="1"/>
        <v>1.4758</v>
      </c>
      <c r="N50" s="96"/>
    </row>
    <row r="51" spans="1:14" ht="34.200000000000003" x14ac:dyDescent="0.25">
      <c r="A51" s="94">
        <v>24</v>
      </c>
      <c r="B51" s="95" t="s">
        <v>271</v>
      </c>
      <c r="C51" s="82" t="s">
        <v>272</v>
      </c>
      <c r="D51" s="96" t="s">
        <v>273</v>
      </c>
      <c r="E51" s="97">
        <v>0.1</v>
      </c>
      <c r="F51" s="84" t="s">
        <v>274</v>
      </c>
      <c r="G51" s="84">
        <v>126</v>
      </c>
      <c r="H51" s="98"/>
      <c r="I51" s="98"/>
      <c r="J51" s="84" t="s">
        <v>275</v>
      </c>
      <c r="K51" s="84">
        <v>2437.3000000000002</v>
      </c>
      <c r="L51" s="99"/>
      <c r="M51" s="98">
        <f t="shared" si="1"/>
        <v>19.343650793650795</v>
      </c>
      <c r="N51" s="96"/>
    </row>
    <row r="52" spans="1:14" ht="57" x14ac:dyDescent="0.25">
      <c r="A52" s="94">
        <v>25</v>
      </c>
      <c r="B52" s="95" t="s">
        <v>276</v>
      </c>
      <c r="C52" s="82" t="s">
        <v>277</v>
      </c>
      <c r="D52" s="96" t="s">
        <v>211</v>
      </c>
      <c r="E52" s="97">
        <v>2</v>
      </c>
      <c r="F52" s="84" t="s">
        <v>278</v>
      </c>
      <c r="G52" s="84">
        <v>78.2</v>
      </c>
      <c r="H52" s="98"/>
      <c r="I52" s="98"/>
      <c r="J52" s="84" t="s">
        <v>279</v>
      </c>
      <c r="K52" s="84">
        <v>331.1</v>
      </c>
      <c r="L52" s="99"/>
      <c r="M52" s="98">
        <f t="shared" si="1"/>
        <v>4.2340153452685421</v>
      </c>
      <c r="N52" s="96"/>
    </row>
    <row r="53" spans="1:14" ht="19.350000000000001" customHeight="1" x14ac:dyDescent="0.25">
      <c r="A53" s="153" t="s">
        <v>280</v>
      </c>
      <c r="B53" s="154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</row>
    <row r="54" spans="1:14" ht="19.350000000000001" customHeight="1" x14ac:dyDescent="0.25">
      <c r="A54" s="118" t="s">
        <v>202</v>
      </c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</row>
    <row r="55" spans="1:14" ht="22.8" x14ac:dyDescent="0.25">
      <c r="A55" s="100">
        <v>26</v>
      </c>
      <c r="B55" s="101" t="s">
        <v>281</v>
      </c>
      <c r="C55" s="88" t="s">
        <v>282</v>
      </c>
      <c r="D55" s="102" t="s">
        <v>217</v>
      </c>
      <c r="E55" s="103">
        <v>2.6800000000000001E-2</v>
      </c>
      <c r="F55" s="90" t="s">
        <v>185</v>
      </c>
      <c r="G55" s="90"/>
      <c r="H55" s="104"/>
      <c r="I55" s="104"/>
      <c r="J55" s="90" t="s">
        <v>185</v>
      </c>
      <c r="K55" s="90"/>
      <c r="L55" s="105"/>
      <c r="M55" s="104" t="str">
        <f>IF(ISNUMBER(K55/G55),IF(NOT(K55/G55=0),K55/G55, " "), " ")</f>
        <v xml:space="preserve"> </v>
      </c>
      <c r="N55" s="102"/>
    </row>
    <row r="56" spans="1:14" x14ac:dyDescent="0.25">
      <c r="A56" s="112" t="s">
        <v>142</v>
      </c>
      <c r="B56" s="113"/>
      <c r="C56" s="113"/>
      <c r="D56" s="113"/>
      <c r="E56" s="113"/>
      <c r="F56" s="113"/>
      <c r="G56" s="106">
        <v>1421</v>
      </c>
      <c r="H56" s="107"/>
      <c r="I56" s="107"/>
      <c r="J56" s="107"/>
      <c r="K56" s="106">
        <v>7630</v>
      </c>
      <c r="L56" s="108"/>
      <c r="M56" s="106">
        <f t="shared" ref="M56:M70" ca="1" si="2">IF(ISNUMBER(INDIRECT("K" &amp; ROW())/INDIRECT("G" &amp; ROW())),INDIRECT("K" &amp; ROW())/INDIRECT("G" &amp; ROW()), " ")</f>
        <v>5.3694581280788176</v>
      </c>
      <c r="N56" s="92" t="s">
        <v>283</v>
      </c>
    </row>
    <row r="57" spans="1:14" x14ac:dyDescent="0.25">
      <c r="A57" s="112" t="s">
        <v>146</v>
      </c>
      <c r="B57" s="113"/>
      <c r="C57" s="113"/>
      <c r="D57" s="113"/>
      <c r="E57" s="113"/>
      <c r="F57" s="113"/>
      <c r="G57" s="106"/>
      <c r="H57" s="107"/>
      <c r="I57" s="107"/>
      <c r="J57" s="107"/>
      <c r="K57" s="106"/>
      <c r="L57" s="108"/>
      <c r="M57" s="106" t="str">
        <f t="shared" ca="1" si="2"/>
        <v xml:space="preserve"> </v>
      </c>
      <c r="N57" s="92" t="s">
        <v>283</v>
      </c>
    </row>
    <row r="58" spans="1:14" x14ac:dyDescent="0.25">
      <c r="A58" s="112" t="s">
        <v>147</v>
      </c>
      <c r="B58" s="113"/>
      <c r="C58" s="113"/>
      <c r="D58" s="113"/>
      <c r="E58" s="113"/>
      <c r="F58" s="113"/>
      <c r="G58" s="106">
        <v>190</v>
      </c>
      <c r="H58" s="107"/>
      <c r="I58" s="107"/>
      <c r="J58" s="107"/>
      <c r="K58" s="106">
        <v>2277</v>
      </c>
      <c r="L58" s="108"/>
      <c r="M58" s="106">
        <f t="shared" ca="1" si="2"/>
        <v>11.98421052631579</v>
      </c>
      <c r="N58" s="92" t="s">
        <v>283</v>
      </c>
    </row>
    <row r="59" spans="1:14" x14ac:dyDescent="0.25">
      <c r="A59" s="112" t="s">
        <v>148</v>
      </c>
      <c r="B59" s="113"/>
      <c r="C59" s="113"/>
      <c r="D59" s="113"/>
      <c r="E59" s="113"/>
      <c r="F59" s="113"/>
      <c r="G59" s="106">
        <v>1225</v>
      </c>
      <c r="H59" s="107"/>
      <c r="I59" s="107"/>
      <c r="J59" s="107"/>
      <c r="K59" s="106">
        <v>5321</v>
      </c>
      <c r="L59" s="108"/>
      <c r="M59" s="106">
        <f t="shared" ca="1" si="2"/>
        <v>4.3436734693877552</v>
      </c>
      <c r="N59" s="92" t="s">
        <v>283</v>
      </c>
    </row>
    <row r="60" spans="1:14" x14ac:dyDescent="0.25">
      <c r="A60" s="112" t="s">
        <v>149</v>
      </c>
      <c r="B60" s="113"/>
      <c r="C60" s="113"/>
      <c r="D60" s="113"/>
      <c r="E60" s="113"/>
      <c r="F60" s="113"/>
      <c r="G60" s="106">
        <v>6</v>
      </c>
      <c r="H60" s="107"/>
      <c r="I60" s="107"/>
      <c r="J60" s="107"/>
      <c r="K60" s="106">
        <v>35</v>
      </c>
      <c r="L60" s="108"/>
      <c r="M60" s="106">
        <f t="shared" ca="1" si="2"/>
        <v>5.833333333333333</v>
      </c>
      <c r="N60" s="92" t="s">
        <v>283</v>
      </c>
    </row>
    <row r="61" spans="1:14" x14ac:dyDescent="0.25">
      <c r="A61" s="114" t="s">
        <v>150</v>
      </c>
      <c r="B61" s="115"/>
      <c r="C61" s="115"/>
      <c r="D61" s="115"/>
      <c r="E61" s="115"/>
      <c r="F61" s="115"/>
      <c r="G61" s="109">
        <v>190</v>
      </c>
      <c r="H61" s="110"/>
      <c r="I61" s="110"/>
      <c r="J61" s="110"/>
      <c r="K61" s="109">
        <v>1947</v>
      </c>
      <c r="L61" s="111"/>
      <c r="M61" s="109">
        <f t="shared" ca="1" si="2"/>
        <v>10.247368421052631</v>
      </c>
      <c r="N61" s="93" t="s">
        <v>283</v>
      </c>
    </row>
    <row r="62" spans="1:14" x14ac:dyDescent="0.25">
      <c r="A62" s="114" t="s">
        <v>151</v>
      </c>
      <c r="B62" s="115"/>
      <c r="C62" s="115"/>
      <c r="D62" s="115"/>
      <c r="E62" s="115"/>
      <c r="F62" s="115"/>
      <c r="G62" s="109">
        <v>115</v>
      </c>
      <c r="H62" s="110"/>
      <c r="I62" s="110"/>
      <c r="J62" s="110"/>
      <c r="K62" s="109">
        <v>1095</v>
      </c>
      <c r="L62" s="111"/>
      <c r="M62" s="109">
        <f t="shared" ca="1" si="2"/>
        <v>9.5217391304347831</v>
      </c>
      <c r="N62" s="93" t="s">
        <v>283</v>
      </c>
    </row>
    <row r="63" spans="1:14" x14ac:dyDescent="0.25">
      <c r="A63" s="114" t="s">
        <v>152</v>
      </c>
      <c r="B63" s="115"/>
      <c r="C63" s="115"/>
      <c r="D63" s="115"/>
      <c r="E63" s="115"/>
      <c r="F63" s="115"/>
      <c r="G63" s="109"/>
      <c r="H63" s="110"/>
      <c r="I63" s="110"/>
      <c r="J63" s="110"/>
      <c r="K63" s="109"/>
      <c r="L63" s="111"/>
      <c r="M63" s="109" t="str">
        <f t="shared" ca="1" si="2"/>
        <v xml:space="preserve"> </v>
      </c>
      <c r="N63" s="93" t="s">
        <v>283</v>
      </c>
    </row>
    <row r="64" spans="1:14" x14ac:dyDescent="0.25">
      <c r="A64" s="112" t="s">
        <v>153</v>
      </c>
      <c r="B64" s="113"/>
      <c r="C64" s="113"/>
      <c r="D64" s="113"/>
      <c r="E64" s="113"/>
      <c r="F64" s="113"/>
      <c r="G64" s="106">
        <v>34</v>
      </c>
      <c r="H64" s="107"/>
      <c r="I64" s="107"/>
      <c r="J64" s="107"/>
      <c r="K64" s="106">
        <v>313</v>
      </c>
      <c r="L64" s="108"/>
      <c r="M64" s="106">
        <f t="shared" ca="1" si="2"/>
        <v>9.2058823529411757</v>
      </c>
      <c r="N64" s="92" t="s">
        <v>283</v>
      </c>
    </row>
    <row r="65" spans="1:14" ht="30" customHeight="1" x14ac:dyDescent="0.25">
      <c r="A65" s="112" t="s">
        <v>154</v>
      </c>
      <c r="B65" s="113"/>
      <c r="C65" s="113"/>
      <c r="D65" s="113"/>
      <c r="E65" s="113"/>
      <c r="F65" s="113"/>
      <c r="G65" s="106">
        <v>645</v>
      </c>
      <c r="H65" s="107"/>
      <c r="I65" s="107"/>
      <c r="J65" s="107"/>
      <c r="K65" s="106">
        <v>5196</v>
      </c>
      <c r="L65" s="108"/>
      <c r="M65" s="106">
        <f t="shared" ca="1" si="2"/>
        <v>8.0558139534883715</v>
      </c>
      <c r="N65" s="92" t="s">
        <v>283</v>
      </c>
    </row>
    <row r="66" spans="1:14" ht="30" customHeight="1" x14ac:dyDescent="0.25">
      <c r="A66" s="112" t="s">
        <v>155</v>
      </c>
      <c r="B66" s="113"/>
      <c r="C66" s="113"/>
      <c r="D66" s="113"/>
      <c r="E66" s="113"/>
      <c r="F66" s="113"/>
      <c r="G66" s="106">
        <v>40</v>
      </c>
      <c r="H66" s="107"/>
      <c r="I66" s="107"/>
      <c r="J66" s="107"/>
      <c r="K66" s="106">
        <v>447</v>
      </c>
      <c r="L66" s="108"/>
      <c r="M66" s="106">
        <f t="shared" ca="1" si="2"/>
        <v>11.175000000000001</v>
      </c>
      <c r="N66" s="92" t="s">
        <v>283</v>
      </c>
    </row>
    <row r="67" spans="1:14" ht="30" customHeight="1" x14ac:dyDescent="0.25">
      <c r="A67" s="112" t="s">
        <v>156</v>
      </c>
      <c r="B67" s="113"/>
      <c r="C67" s="113"/>
      <c r="D67" s="113"/>
      <c r="E67" s="113"/>
      <c r="F67" s="113"/>
      <c r="G67" s="106">
        <v>1007</v>
      </c>
      <c r="H67" s="107"/>
      <c r="I67" s="107"/>
      <c r="J67" s="107"/>
      <c r="K67" s="106">
        <v>4716</v>
      </c>
      <c r="L67" s="108"/>
      <c r="M67" s="106">
        <f t="shared" ca="1" si="2"/>
        <v>4.6832174776564051</v>
      </c>
      <c r="N67" s="92" t="s">
        <v>283</v>
      </c>
    </row>
    <row r="68" spans="1:14" x14ac:dyDescent="0.25">
      <c r="A68" s="112" t="s">
        <v>157</v>
      </c>
      <c r="B68" s="113"/>
      <c r="C68" s="113"/>
      <c r="D68" s="113"/>
      <c r="E68" s="113"/>
      <c r="F68" s="113"/>
      <c r="G68" s="106">
        <v>1726</v>
      </c>
      <c r="H68" s="107"/>
      <c r="I68" s="107"/>
      <c r="J68" s="107"/>
      <c r="K68" s="106">
        <v>10672</v>
      </c>
      <c r="L68" s="108"/>
      <c r="M68" s="106">
        <f t="shared" ca="1" si="2"/>
        <v>6.1830822711471614</v>
      </c>
      <c r="N68" s="92" t="s">
        <v>283</v>
      </c>
    </row>
    <row r="69" spans="1:14" ht="30" customHeight="1" x14ac:dyDescent="0.25">
      <c r="A69" s="112" t="s">
        <v>158</v>
      </c>
      <c r="B69" s="113"/>
      <c r="C69" s="113"/>
      <c r="D69" s="113"/>
      <c r="E69" s="113"/>
      <c r="F69" s="113"/>
      <c r="G69" s="106">
        <v>230.54</v>
      </c>
      <c r="H69" s="107"/>
      <c r="I69" s="107"/>
      <c r="J69" s="107"/>
      <c r="K69" s="106">
        <v>1053.0999999999999</v>
      </c>
      <c r="L69" s="108"/>
      <c r="M69" s="106">
        <f t="shared" ca="1" si="2"/>
        <v>4.5679708510453718</v>
      </c>
      <c r="N69" s="92" t="s">
        <v>283</v>
      </c>
    </row>
    <row r="70" spans="1:14" x14ac:dyDescent="0.25">
      <c r="A70" s="114" t="s">
        <v>159</v>
      </c>
      <c r="B70" s="115"/>
      <c r="C70" s="115"/>
      <c r="D70" s="115"/>
      <c r="E70" s="115"/>
      <c r="F70" s="115"/>
      <c r="G70" s="109">
        <v>1956.54</v>
      </c>
      <c r="H70" s="110"/>
      <c r="I70" s="110"/>
      <c r="J70" s="110"/>
      <c r="K70" s="109">
        <v>11725.1</v>
      </c>
      <c r="L70" s="111"/>
      <c r="M70" s="109">
        <f t="shared" ca="1" si="2"/>
        <v>5.9927729563412964</v>
      </c>
      <c r="N70" s="93" t="s">
        <v>283</v>
      </c>
    </row>
    <row r="71" spans="1:14" x14ac:dyDescent="0.25">
      <c r="A71" s="48"/>
      <c r="G71" s="67"/>
      <c r="H71" s="68"/>
      <c r="I71" s="68"/>
      <c r="J71" s="68"/>
      <c r="K71" s="67"/>
      <c r="L71" s="69"/>
      <c r="M71" s="67"/>
      <c r="N71" s="48"/>
    </row>
    <row r="72" spans="1:14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70"/>
      <c r="M72" s="29"/>
      <c r="N72" s="29"/>
    </row>
    <row r="73" spans="1:14" x14ac:dyDescent="0.25">
      <c r="A73" s="75" t="s">
        <v>70</v>
      </c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70"/>
      <c r="M73" s="29"/>
      <c r="N73" s="29"/>
    </row>
    <row r="74" spans="1:14" x14ac:dyDescent="0.25">
      <c r="A74" s="3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70"/>
      <c r="M74" s="29"/>
      <c r="N74" s="29"/>
    </row>
    <row r="75" spans="1:14" x14ac:dyDescent="0.25">
      <c r="A75" s="75" t="s">
        <v>71</v>
      </c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70"/>
      <c r="M75" s="29"/>
      <c r="N75" s="29"/>
    </row>
  </sheetData>
  <mergeCells count="48">
    <mergeCell ref="A20:A22"/>
    <mergeCell ref="B20:B22"/>
    <mergeCell ref="C20:C22"/>
    <mergeCell ref="E20:E22"/>
    <mergeCell ref="F20:G21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H20:K20"/>
    <mergeCell ref="G11:H11"/>
    <mergeCell ref="J11:K11"/>
    <mergeCell ref="G14:H14"/>
    <mergeCell ref="J10:M10"/>
    <mergeCell ref="G12:H12"/>
    <mergeCell ref="J12:K12"/>
    <mergeCell ref="G13:H13"/>
    <mergeCell ref="A5:N5"/>
    <mergeCell ref="A6:N6"/>
    <mergeCell ref="A7:N7"/>
    <mergeCell ref="A8:N8"/>
    <mergeCell ref="G10:I10"/>
    <mergeCell ref="A61:F61"/>
    <mergeCell ref="A24:N24"/>
    <mergeCell ref="A25:N25"/>
    <mergeCell ref="A32:N32"/>
    <mergeCell ref="A37:N37"/>
    <mergeCell ref="A53:N53"/>
    <mergeCell ref="A54:N54"/>
    <mergeCell ref="A56:F56"/>
    <mergeCell ref="A57:F57"/>
    <mergeCell ref="A58:F58"/>
    <mergeCell ref="A59:F59"/>
    <mergeCell ref="A60:F60"/>
    <mergeCell ref="A68:F68"/>
    <mergeCell ref="A69:F69"/>
    <mergeCell ref="A70:F70"/>
    <mergeCell ref="A62:F62"/>
    <mergeCell ref="A63:F63"/>
    <mergeCell ref="A64:F64"/>
    <mergeCell ref="A65:F65"/>
    <mergeCell ref="A66:F66"/>
    <mergeCell ref="A67:F67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2016-03-10T08:44:39Z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