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2" i="16"/>
  <c r="M33" i="16"/>
  <c r="M34" i="16"/>
  <c r="M35" i="16"/>
  <c r="M36" i="16"/>
  <c r="M38" i="16"/>
  <c r="M39" i="16"/>
  <c r="M40" i="16"/>
  <c r="M41" i="16"/>
  <c r="M4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0" i="8"/>
  <c r="K69" i="8"/>
  <c r="H70" i="8"/>
  <c r="H69" i="8"/>
  <c r="J14" i="16"/>
  <c r="G14" i="16"/>
  <c r="K30" i="8"/>
  <c r="H30" i="8"/>
  <c r="A18" i="16"/>
  <c r="M45" i="16"/>
  <c r="M49" i="16"/>
  <c r="M53" i="16"/>
  <c r="M57" i="16"/>
  <c r="M46" i="16"/>
  <c r="M50" i="16"/>
  <c r="M54" i="16"/>
  <c r="M58" i="16"/>
  <c r="M48" i="16"/>
  <c r="M56" i="16"/>
  <c r="M47" i="16"/>
  <c r="M51" i="16"/>
  <c r="M55" i="16"/>
  <c r="M59" i="16"/>
  <c r="M52" i="16"/>
  <c r="M6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<sst xmlns="http://schemas.openxmlformats.org/spreadsheetml/2006/main" count="301" uniqueCount="201">
  <si>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</si>
  <si>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</si>
  <si>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</si>
  <si>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</si>
  <si>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</si>
  <si>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</si>
  <si>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</si>
  <si>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</si>
  <si>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</si>
  <si>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</si>
  <si>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</si>
  <si>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</si>
  <si>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</si>
  <si>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</si>
  <si>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</si>
  <si>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</si>
  <si>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</si>
  <si>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</si>
  <si>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</si>
  <si>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</si>
  <si>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</si>
  <si>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</si>
  <si>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</si>
  <si>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</si>
  <si>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</si>
  <si>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</si>
  <si>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</si>
  <si>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</si>
  <si>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</si>
  <si>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</si>
  <si>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</si>
  <si>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</si>
  <si>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</si>
  <si>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</si>
  <si>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</si>
  <si>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</si>
  <si>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</si>
  <si>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</si>
  <si>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</si>
  <si>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</si>
  <si>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</si>
  <si>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</si>
  <si>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</si>
  <si>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</si>
  <si>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</si>
  <si>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</si>
  <si>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</si>
  <si>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</si>
  <si>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</si>
  <si>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</si>
  <si>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</si>
  <si>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</si>
  <si>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</si>
  <si>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</si>
  <si>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</si>
  <si>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</si>
  <si>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</si>
  <si>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</si>
  <si>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</si>
  <si>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</si>
  <si>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</si>
  <si>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</si>
  <si>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</si>
  <si>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</si>
  <si>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</si>
  <si>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</si>
  <si>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11.03.2016</t>
  </si>
  <si>
    <t>01.10.2015</t>
  </si>
  <si>
    <t>31.10.2015</t>
  </si>
  <si>
    <t>О ПРИЕМКЕ ВЫПОЛНЕННЫХ РАБОТ за Октябрь 2015</t>
  </si>
  <si>
    <t>на Мира 15</t>
  </si>
  <si>
    <t>Сдал:  _________________ //</t>
  </si>
  <si>
    <t>Принял:  _________________ //</t>
  </si>
  <si>
    <t>Раздел 6. ИЮНЬ</t>
  </si>
  <si>
    <t>Ремонт цоколя</t>
  </si>
  <si>
    <t>ТЕРр61-10-1
Ремонт штукатурки гладких фасадов по камню и бетону с земли и лесов: цементно-известковым раствором площадью отдельных мест до 5 м2 толщиной слоя до 20 мм
100 м2 отремонтированной поверхности
НР 67%=79%*0.85 от ФОТ
СП 40%=50%*0.8 от ФОТ</t>
  </si>
  <si>
    <t>1,044
67
40</t>
  </si>
  <si>
    <t>2230,33
_____
1413,49</t>
  </si>
  <si>
    <t>3806
1839
1164</t>
  </si>
  <si>
    <t>2328
_____
1476</t>
  </si>
  <si>
    <t>34032
18729
11182</t>
  </si>
  <si>
    <t>27954
_____
6073</t>
  </si>
  <si>
    <t>Р</t>
  </si>
  <si>
    <t>ТЕРр69-9-1
Очистка помещений от строительного мусора
100 т мусора
НР 66%=78%*0.85 от ФОТ
СП 40%=50%*0.8 от ФОТ</t>
  </si>
  <si>
    <t>0,05053
66
40</t>
  </si>
  <si>
    <t>99
77
50</t>
  </si>
  <si>
    <t>1192
787
477</t>
  </si>
  <si>
    <t>С600-2029-1
Погрузочные работы при автомобильных перевозках: мусор строительный
т
НР 85%=100%*0.85 от ФОТ
СП 48%=60%*0.8 от ФОТ</t>
  </si>
  <si>
    <t>5,053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</si>
  <si>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</si>
  <si>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5,053
0
0</t>
  </si>
  <si>
    <t>Раздел 7. ИЮЛЬ</t>
  </si>
  <si>
    <t>кв.31 Ремонт дверных заполнений</t>
  </si>
  <si>
    <t>ТЕРр56-21-1
Установка полотен: наружных кроме балконных
100 полотен
НР 70%=82%*0.85 от ФОТ
СП 50%=62%*0.8 от ФОТ</t>
  </si>
  <si>
    <t>0,01
70
50</t>
  </si>
  <si>
    <t>1987,06
_____
7313,85</t>
  </si>
  <si>
    <t>192,51
_____
24,25</t>
  </si>
  <si>
    <t>95
16
12</t>
  </si>
  <si>
    <t>20
_____
73</t>
  </si>
  <si>
    <t>639
169
121</t>
  </si>
  <si>
    <t>238
_____
391</t>
  </si>
  <si>
    <t>10
_____
3</t>
  </si>
  <si>
    <t>Раздел 10. ДЕКАБРЬ</t>
  </si>
  <si>
    <t>3 под.</t>
  </si>
  <si>
    <t>ТЕРр56-12-1
Смена дверных приборов: петли
100 шт. приборов
1 258,33 = 1 784,33 - 100 x 5,26
НР 70%=82%*0.85 от ФОТ
СП 50%=62%*0.8 от ФОТ</t>
  </si>
  <si>
    <t>0,02
70
50</t>
  </si>
  <si>
    <t>1073,69
_____
184,64</t>
  </si>
  <si>
    <t>25
17
13</t>
  </si>
  <si>
    <t>21
_____
4</t>
  </si>
  <si>
    <t>278
181
129</t>
  </si>
  <si>
    <t>258
_____
20</t>
  </si>
  <si>
    <t>Итого прямые затраты по акту</t>
  </si>
  <si>
    <t>2468
_____
1553</t>
  </si>
  <si>
    <t>29642
_____
6484</t>
  </si>
  <si>
    <t>304
_____
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</si>
  <si>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</si>
  <si>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</si>
  <si>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</si>
  <si>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</si>
  <si>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</si>
  <si>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</si>
  <si>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</si>
  <si>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Штукатурные работы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</si>
  <si>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</si>
  <si>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</si>
  <si>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</si>
  <si>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Проемы (ремонтно-строительные)</t>
  </si>
  <si>
    <t xml:space="preserve">    Итого</t>
  </si>
  <si>
    <t xml:space="preserve">    Комп.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</si>
  <si>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</si>
  <si>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</si>
  <si>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</si>
  <si>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</si>
  <si>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</si>
  <si>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</si>
  <si>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</si>
  <si>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</si>
  <si>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</si>
  <si>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</si>
  <si>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</si>
  <si>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</si>
  <si>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</si>
  <si>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</si>
  <si>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</si>
  <si>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</si>
  <si>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</si>
  <si>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</si>
  <si>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</si>
  <si>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</si>
  <si>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</si>
  <si>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</si>
  <si>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</si>
  <si>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</si>
  <si>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</si>
  <si>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</si>
  <si>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</si>
  <si>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МТРиЭ ЧО, Пост. № 52/1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</si>
  <si>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</si>
  <si>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</si>
  <si>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</si>
  <si>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</si>
  <si>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</si>
  <si>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</si>
  <si>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</si>
  <si>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</si>
  <si>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</si>
  <si>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</si>
  <si>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</si>
  <si>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</si>
  <si>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</si>
  <si>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</si>
  <si>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</si>
  <si>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</si>
  <si>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</si>
  <si>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101-0894</t>
  </si>
  <si>
    <t>Скобяные изделия при заполнении отдельными элементами дверей в помещение: однопольных</t>
  </si>
  <si>
    <t xml:space="preserve">компл.
</t>
  </si>
  <si>
    <t xml:space="preserve">72,7
</t>
  </si>
  <si>
    <t xml:space="preserve">387,45
</t>
  </si>
  <si>
    <t>08.06.030*2+08.06.401+08.06.160*2+08.06.202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</si>
  <si>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</si>
  <si>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</si>
  <si>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</si>
  <si>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</si>
  <si>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</si>
  <si>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402-0083</t>
  </si>
  <si>
    <t>Раствор готовый отделочный тяжелый: цементно-известковый 1:1:6</t>
  </si>
  <si>
    <t xml:space="preserve">м3
</t>
  </si>
  <si>
    <t xml:space="preserve">642
</t>
  </si>
  <si>
    <t xml:space="preserve">2639,93
</t>
  </si>
  <si>
    <t>МТРиЭ ЧО, Пост.от 05.11.2015 г. №52/1, п.081</t>
  </si>
  <si>
    <t>411-0001</t>
  </si>
  <si>
    <t>Вода</t>
  </si>
  <si>
    <t xml:space="preserve">3,11
</t>
  </si>
  <si>
    <t xml:space="preserve">24,12
</t>
  </si>
  <si>
    <t>Среднее (26.01.015, 26.01.017)</t>
  </si>
  <si>
    <t xml:space="preserve">          Неучтенные ресурсы</t>
  </si>
  <si>
    <t>509-9900</t>
  </si>
  <si>
    <t>Строительный мусор</t>
  </si>
  <si>
    <t xml:space="preserve"> </t>
  </si>
  <si>
    <t>31.15.2015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</si>
</sst>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88"/>
  <sheetViews>
    <sheetView showGridLines="0" tabSelected="1" topLeftCell="A58" workbookViewId="0">
      <selection activeCell="A60" sqref="A60:IV6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225.06</v>
      </c>
      <c r="X14" s="27">
        <v>225.06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200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7642.08/1000</f>
        <v>7.64208</v>
      </c>
      <c r="I27" s="85"/>
      <c r="J27" s="35" t="s">
        <v>6</v>
      </c>
      <c r="K27" s="86">
        <f>70359/1000</f>
        <v>70.358999999999995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0.22508</v>
      </c>
      <c r="I30" s="85"/>
      <c r="J30" s="35" t="s">
        <v>8</v>
      </c>
      <c r="K30" s="86">
        <f>(X14+X15)/1000</f>
        <v>0.22508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2468</v>
      </c>
      <c r="Z30" s="71">
        <v>1950</v>
      </c>
      <c r="AA30" s="71">
        <v>1239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2468/1000</f>
        <v>2.468</v>
      </c>
      <c r="I31" s="85"/>
      <c r="J31" s="35" t="s">
        <v>6</v>
      </c>
      <c r="K31" s="86">
        <f>29645/1000</f>
        <v>29.645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29645</v>
      </c>
      <c r="Z31" s="72">
        <v>19865</v>
      </c>
      <c r="AA31" s="72">
        <v>11909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02.6" x14ac:dyDescent="0.25">
      <c r="A42" s="132">
        <v>1</v>
      </c>
      <c r="B42" s="133">
        <v>17</v>
      </c>
      <c r="C42" s="134" t="s">
        <v>75</v>
      </c>
      <c r="D42" s="135" t="s">
        <v>76</v>
      </c>
      <c r="E42" s="136">
        <v>3645.46</v>
      </c>
      <c r="F42" s="137" t="s">
        <v>77</v>
      </c>
      <c r="G42" s="136">
        <v>1.64</v>
      </c>
      <c r="H42" s="136" t="s">
        <v>78</v>
      </c>
      <c r="I42" s="136" t="s">
        <v>79</v>
      </c>
      <c r="J42" s="136">
        <v>2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5</v>
      </c>
    </row>
    <row r="43" spans="1:22" ht="68.400000000000006" x14ac:dyDescent="0.25">
      <c r="A43" s="132">
        <v>2</v>
      </c>
      <c r="B43" s="133">
        <v>18</v>
      </c>
      <c r="C43" s="134" t="s">
        <v>83</v>
      </c>
      <c r="D43" s="135" t="s">
        <v>84</v>
      </c>
      <c r="E43" s="136">
        <v>1965.31</v>
      </c>
      <c r="F43" s="137">
        <v>1965.31</v>
      </c>
      <c r="G43" s="136"/>
      <c r="H43" s="136" t="s">
        <v>85</v>
      </c>
      <c r="I43" s="136">
        <v>99</v>
      </c>
      <c r="J43" s="136"/>
      <c r="K43" s="136" t="s">
        <v>86</v>
      </c>
      <c r="L43" s="137">
        <v>1192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2">
        <v>3</v>
      </c>
      <c r="B44" s="133">
        <v>19</v>
      </c>
      <c r="C44" s="134" t="s">
        <v>87</v>
      </c>
      <c r="D44" s="135" t="s">
        <v>88</v>
      </c>
      <c r="E44" s="136">
        <v>3.3</v>
      </c>
      <c r="F44" s="137"/>
      <c r="G44" s="136">
        <v>3.3</v>
      </c>
      <c r="H44" s="136">
        <v>17</v>
      </c>
      <c r="I44" s="136"/>
      <c r="J44" s="136">
        <v>17</v>
      </c>
      <c r="K44" s="136">
        <v>145</v>
      </c>
      <c r="L44" s="137"/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>
        <v>145</v>
      </c>
    </row>
    <row r="45" spans="1:22" ht="79.8" x14ac:dyDescent="0.25">
      <c r="A45" s="138">
        <v>4</v>
      </c>
      <c r="B45" s="139">
        <v>20</v>
      </c>
      <c r="C45" s="140" t="s">
        <v>89</v>
      </c>
      <c r="D45" s="141" t="s">
        <v>90</v>
      </c>
      <c r="E45" s="142">
        <v>5.69</v>
      </c>
      <c r="F45" s="143"/>
      <c r="G45" s="142">
        <v>5.69</v>
      </c>
      <c r="H45" s="142">
        <v>29</v>
      </c>
      <c r="I45" s="142"/>
      <c r="J45" s="142">
        <v>29</v>
      </c>
      <c r="K45" s="142">
        <v>144</v>
      </c>
      <c r="L45" s="143"/>
      <c r="M45" s="143"/>
      <c r="N45" s="143" t="s">
        <v>82</v>
      </c>
      <c r="O45" s="143"/>
      <c r="P45" s="143"/>
      <c r="Q45" s="143"/>
      <c r="R45" s="143"/>
      <c r="S45" s="143"/>
      <c r="T45" s="143"/>
      <c r="U45" s="143"/>
      <c r="V45" s="143">
        <v>144</v>
      </c>
    </row>
    <row r="46" spans="1:22" ht="19.350000000000001" customHeight="1" x14ac:dyDescent="0.25">
      <c r="A46" s="128" t="s">
        <v>91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92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8">
        <v>5</v>
      </c>
      <c r="B48" s="139">
        <v>22</v>
      </c>
      <c r="C48" s="140" t="s">
        <v>93</v>
      </c>
      <c r="D48" s="141" t="s">
        <v>94</v>
      </c>
      <c r="E48" s="142">
        <v>9493.42</v>
      </c>
      <c r="F48" s="143" t="s">
        <v>95</v>
      </c>
      <c r="G48" s="142" t="s">
        <v>96</v>
      </c>
      <c r="H48" s="142" t="s">
        <v>97</v>
      </c>
      <c r="I48" s="142" t="s">
        <v>98</v>
      </c>
      <c r="J48" s="142">
        <v>2</v>
      </c>
      <c r="K48" s="142" t="s">
        <v>99</v>
      </c>
      <c r="L48" s="143" t="s">
        <v>100</v>
      </c>
      <c r="M48" s="143"/>
      <c r="N48" s="143" t="s">
        <v>82</v>
      </c>
      <c r="O48" s="143"/>
      <c r="P48" s="143"/>
      <c r="Q48" s="143"/>
      <c r="R48" s="143"/>
      <c r="S48" s="143"/>
      <c r="T48" s="143"/>
      <c r="U48" s="143"/>
      <c r="V48" s="143" t="s">
        <v>101</v>
      </c>
    </row>
    <row r="49" spans="1:22" ht="19.350000000000001" customHeight="1" x14ac:dyDescent="0.25">
      <c r="A49" s="128" t="s">
        <v>102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103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8">
        <v>6</v>
      </c>
      <c r="B51" s="139">
        <v>21</v>
      </c>
      <c r="C51" s="140" t="s">
        <v>104</v>
      </c>
      <c r="D51" s="141" t="s">
        <v>105</v>
      </c>
      <c r="E51" s="142">
        <v>1258.33</v>
      </c>
      <c r="F51" s="143" t="s">
        <v>106</v>
      </c>
      <c r="G51" s="142"/>
      <c r="H51" s="142" t="s">
        <v>107</v>
      </c>
      <c r="I51" s="142" t="s">
        <v>108</v>
      </c>
      <c r="J51" s="142"/>
      <c r="K51" s="142" t="s">
        <v>109</v>
      </c>
      <c r="L51" s="143" t="s">
        <v>110</v>
      </c>
      <c r="M51" s="143"/>
      <c r="N51" s="143" t="s">
        <v>82</v>
      </c>
      <c r="O51" s="143"/>
      <c r="P51" s="143"/>
      <c r="Q51" s="143"/>
      <c r="R51" s="143"/>
      <c r="S51" s="143"/>
      <c r="T51" s="143"/>
      <c r="U51" s="143"/>
      <c r="V51" s="143"/>
    </row>
    <row r="52" spans="1:22" ht="34.200000000000003" x14ac:dyDescent="0.25">
      <c r="A52" s="144" t="s">
        <v>111</v>
      </c>
      <c r="B52" s="145"/>
      <c r="C52" s="145"/>
      <c r="D52" s="145"/>
      <c r="E52" s="145"/>
      <c r="F52" s="145"/>
      <c r="G52" s="145"/>
      <c r="H52" s="146">
        <v>4071</v>
      </c>
      <c r="I52" s="146" t="s">
        <v>112</v>
      </c>
      <c r="J52" s="146">
        <v>50</v>
      </c>
      <c r="K52" s="146">
        <v>36430</v>
      </c>
      <c r="L52" s="146" t="s">
        <v>113</v>
      </c>
      <c r="M52" s="146"/>
      <c r="N52" s="146"/>
      <c r="O52" s="146"/>
      <c r="P52" s="146"/>
      <c r="Q52" s="146"/>
      <c r="R52" s="146"/>
      <c r="S52" s="146"/>
      <c r="T52" s="146"/>
      <c r="U52" s="146"/>
      <c r="V52" s="146" t="s">
        <v>114</v>
      </c>
    </row>
    <row r="53" spans="1:22" x14ac:dyDescent="0.25">
      <c r="A53" s="144" t="s">
        <v>115</v>
      </c>
      <c r="B53" s="145"/>
      <c r="C53" s="145"/>
      <c r="D53" s="145"/>
      <c r="E53" s="145"/>
      <c r="F53" s="145"/>
      <c r="G53" s="145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116</v>
      </c>
      <c r="B54" s="145"/>
      <c r="C54" s="145"/>
      <c r="D54" s="145"/>
      <c r="E54" s="145"/>
      <c r="F54" s="145"/>
      <c r="G54" s="145"/>
      <c r="H54" s="146">
        <v>2468</v>
      </c>
      <c r="I54" s="146"/>
      <c r="J54" s="146"/>
      <c r="K54" s="146">
        <v>29645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117</v>
      </c>
      <c r="B55" s="145"/>
      <c r="C55" s="145"/>
      <c r="D55" s="145"/>
      <c r="E55" s="145"/>
      <c r="F55" s="145"/>
      <c r="G55" s="145"/>
      <c r="H55" s="146">
        <v>1553</v>
      </c>
      <c r="I55" s="146"/>
      <c r="J55" s="146"/>
      <c r="K55" s="146">
        <v>6484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x14ac:dyDescent="0.25">
      <c r="A56" s="144" t="s">
        <v>118</v>
      </c>
      <c r="B56" s="145"/>
      <c r="C56" s="145"/>
      <c r="D56" s="145"/>
      <c r="E56" s="145"/>
      <c r="F56" s="145"/>
      <c r="G56" s="145"/>
      <c r="H56" s="146">
        <v>50</v>
      </c>
      <c r="I56" s="146"/>
      <c r="J56" s="146"/>
      <c r="K56" s="146">
        <v>304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119</v>
      </c>
      <c r="B57" s="148"/>
      <c r="C57" s="148"/>
      <c r="D57" s="148"/>
      <c r="E57" s="148"/>
      <c r="F57" s="148"/>
      <c r="G57" s="148"/>
      <c r="H57" s="149">
        <v>1950</v>
      </c>
      <c r="I57" s="149"/>
      <c r="J57" s="149"/>
      <c r="K57" s="149">
        <v>19865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147" t="s">
        <v>120</v>
      </c>
      <c r="B58" s="148"/>
      <c r="C58" s="148"/>
      <c r="D58" s="148"/>
      <c r="E58" s="148"/>
      <c r="F58" s="148"/>
      <c r="G58" s="148"/>
      <c r="H58" s="149">
        <v>1239</v>
      </c>
      <c r="I58" s="149"/>
      <c r="J58" s="149"/>
      <c r="K58" s="149">
        <v>11909</v>
      </c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x14ac:dyDescent="0.25">
      <c r="A59" s="147" t="s">
        <v>121</v>
      </c>
      <c r="B59" s="148"/>
      <c r="C59" s="148"/>
      <c r="D59" s="148"/>
      <c r="E59" s="148"/>
      <c r="F59" s="148"/>
      <c r="G59" s="148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hidden="1" x14ac:dyDescent="0.25">
      <c r="A60" s="144" t="s">
        <v>122</v>
      </c>
      <c r="B60" s="145"/>
      <c r="C60" s="145"/>
      <c r="D60" s="145"/>
      <c r="E60" s="145"/>
      <c r="F60" s="145"/>
      <c r="G60" s="145"/>
      <c r="H60" s="146">
        <v>6809</v>
      </c>
      <c r="I60" s="146"/>
      <c r="J60" s="146"/>
      <c r="K60" s="146">
        <v>63943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hidden="1" x14ac:dyDescent="0.25">
      <c r="A61" s="144" t="s">
        <v>123</v>
      </c>
      <c r="B61" s="145"/>
      <c r="C61" s="145"/>
      <c r="D61" s="145"/>
      <c r="E61" s="145"/>
      <c r="F61" s="145"/>
      <c r="G61" s="145"/>
      <c r="H61" s="146">
        <v>226</v>
      </c>
      <c r="I61" s="146"/>
      <c r="J61" s="146"/>
      <c r="K61" s="146">
        <v>2456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hidden="1" x14ac:dyDescent="0.25">
      <c r="A62" s="144" t="s">
        <v>124</v>
      </c>
      <c r="B62" s="145"/>
      <c r="C62" s="145"/>
      <c r="D62" s="145"/>
      <c r="E62" s="145"/>
      <c r="F62" s="145"/>
      <c r="G62" s="145"/>
      <c r="H62" s="146">
        <v>17</v>
      </c>
      <c r="I62" s="146"/>
      <c r="J62" s="146"/>
      <c r="K62" s="146">
        <v>145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hidden="1" x14ac:dyDescent="0.25">
      <c r="A63" s="144" t="s">
        <v>125</v>
      </c>
      <c r="B63" s="145"/>
      <c r="C63" s="145"/>
      <c r="D63" s="145"/>
      <c r="E63" s="145"/>
      <c r="F63" s="145"/>
      <c r="G63" s="145"/>
      <c r="H63" s="146">
        <v>29</v>
      </c>
      <c r="I63" s="146"/>
      <c r="J63" s="146"/>
      <c r="K63" s="146">
        <v>144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hidden="1" x14ac:dyDescent="0.25">
      <c r="A64" s="144" t="s">
        <v>126</v>
      </c>
      <c r="B64" s="145"/>
      <c r="C64" s="145"/>
      <c r="D64" s="145"/>
      <c r="E64" s="145"/>
      <c r="F64" s="145"/>
      <c r="G64" s="145"/>
      <c r="H64" s="146">
        <v>179</v>
      </c>
      <c r="I64" s="146"/>
      <c r="J64" s="146"/>
      <c r="K64" s="146">
        <v>1516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127</v>
      </c>
      <c r="B65" s="145"/>
      <c r="C65" s="145"/>
      <c r="D65" s="145"/>
      <c r="E65" s="145"/>
      <c r="F65" s="145"/>
      <c r="G65" s="145"/>
      <c r="H65" s="146">
        <v>7260</v>
      </c>
      <c r="I65" s="146"/>
      <c r="J65" s="146"/>
      <c r="K65" s="146">
        <v>68204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128</v>
      </c>
      <c r="B66" s="145"/>
      <c r="C66" s="145"/>
      <c r="D66" s="145"/>
      <c r="E66" s="145"/>
      <c r="F66" s="145"/>
      <c r="G66" s="145"/>
      <c r="H66" s="146">
        <v>382.08</v>
      </c>
      <c r="I66" s="146"/>
      <c r="J66" s="146"/>
      <c r="K66" s="146">
        <v>2155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129</v>
      </c>
      <c r="B67" s="148"/>
      <c r="C67" s="148"/>
      <c r="D67" s="148"/>
      <c r="E67" s="148"/>
      <c r="F67" s="148"/>
      <c r="G67" s="148"/>
      <c r="H67" s="149">
        <v>7642.08</v>
      </c>
      <c r="I67" s="149"/>
      <c r="J67" s="149"/>
      <c r="K67" s="149">
        <v>70359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50"/>
      <c r="B68" s="39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50"/>
      <c r="B69" s="39"/>
      <c r="C69" s="73" t="s">
        <v>64</v>
      </c>
      <c r="D69" s="48"/>
      <c r="E69" s="48"/>
      <c r="F69" s="48"/>
      <c r="G69" s="48"/>
      <c r="H69" s="74">
        <f>IF(ISBLANK(Y30),"",ROUND(Z30/Y30,2)*100)</f>
        <v>79</v>
      </c>
      <c r="I69" s="48"/>
      <c r="J69" s="48"/>
      <c r="K69" s="74">
        <f>IF(ISBLANK(Y31),"",ROUND(Z31/Y31,2)*100)</f>
        <v>67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25">
      <c r="A70" s="50"/>
      <c r="B70" s="39"/>
      <c r="C70" s="73" t="s">
        <v>65</v>
      </c>
      <c r="D70" s="48"/>
      <c r="E70" s="48"/>
      <c r="F70" s="48"/>
      <c r="G70" s="48"/>
      <c r="H70" s="45">
        <f>IF(ISBLANK(Y30),"",ROUND(AA30/Y30,2)*100)</f>
        <v>50</v>
      </c>
      <c r="I70" s="48"/>
      <c r="J70" s="48"/>
      <c r="K70" s="45">
        <f>IF(ISBLANK(Y31),"",ROUND(AA31/Y31,2)*100)</f>
        <v>40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25">
      <c r="A71" s="28"/>
      <c r="B71" s="28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</row>
    <row r="72" spans="1:22" x14ac:dyDescent="0.25">
      <c r="B72" s="75" t="s">
        <v>71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</row>
    <row r="73" spans="1:22" x14ac:dyDescent="0.25">
      <c r="B73" s="3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</row>
    <row r="74" spans="1:22" x14ac:dyDescent="0.25">
      <c r="B74" s="75" t="s">
        <v>72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</row>
    <row r="75" spans="1:22" x14ac:dyDescent="0.25">
      <c r="B75" s="46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</row>
    <row r="77" spans="1:22" x14ac:dyDescent="0.25">
      <c r="C77" s="49"/>
      <c r="D77" s="49"/>
      <c r="E77" s="49"/>
      <c r="F77" s="49"/>
      <c r="G77" s="49"/>
    </row>
    <row r="78" spans="1:22" x14ac:dyDescent="0.25">
      <c r="C78" s="49"/>
      <c r="D78" s="49"/>
      <c r="E78" s="49"/>
      <c r="F78" s="49"/>
      <c r="G78" s="49"/>
    </row>
    <row r="79" spans="1:22" x14ac:dyDescent="0.25">
      <c r="C79" s="49"/>
      <c r="D79" s="49"/>
      <c r="E79" s="49"/>
      <c r="F79" s="49"/>
      <c r="G79" s="49"/>
    </row>
    <row r="80" spans="1:22" x14ac:dyDescent="0.25">
      <c r="C80" s="49"/>
      <c r="D80" s="49"/>
      <c r="E80" s="49"/>
      <c r="F80" s="49"/>
      <c r="G80" s="4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</sheetData>
  <mergeCells count="54">
    <mergeCell ref="A64:G64"/>
    <mergeCell ref="A65:G65"/>
    <mergeCell ref="A66:G66"/>
    <mergeCell ref="A67:G67"/>
    <mergeCell ref="A58:G58"/>
    <mergeCell ref="A59:G59"/>
    <mergeCell ref="A60:G60"/>
    <mergeCell ref="A61:G61"/>
    <mergeCell ref="A62:G62"/>
    <mergeCell ref="A63:G63"/>
    <mergeCell ref="A52:G52"/>
    <mergeCell ref="A53:G53"/>
    <mergeCell ref="A54:G54"/>
    <mergeCell ref="A55:G55"/>
    <mergeCell ref="A56:G56"/>
    <mergeCell ref="A57:G57"/>
    <mergeCell ref="A40:V40"/>
    <mergeCell ref="A41:V41"/>
    <mergeCell ref="A46:V46"/>
    <mergeCell ref="A47:V47"/>
    <mergeCell ref="A49:V49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7642.08/1000</f>
        <v>7.64208</v>
      </c>
      <c r="H11" s="85"/>
      <c r="I11" s="55" t="s">
        <v>6</v>
      </c>
      <c r="J11" s="86">
        <f>70359/1000</f>
        <v>70.358999999999995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0.22508</v>
      </c>
      <c r="H14" s="85"/>
      <c r="I14" s="55" t="s">
        <v>8</v>
      </c>
      <c r="J14" s="86">
        <f>(P14+P15)/1000</f>
        <v>0.22508</v>
      </c>
      <c r="K14" s="87"/>
      <c r="L14" s="58">
        <v>2965</v>
      </c>
      <c r="M14" s="35" t="s">
        <v>8</v>
      </c>
      <c r="N14" s="57"/>
      <c r="O14" s="26">
        <v>225.06</v>
      </c>
      <c r="P14" s="27">
        <v>225.06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2468/1000</f>
        <v>2.468</v>
      </c>
      <c r="H15" s="117"/>
      <c r="I15" s="55" t="s">
        <v>6</v>
      </c>
      <c r="J15" s="86">
        <f>29645/1000</f>
        <v>29.645</v>
      </c>
      <c r="K15" s="87"/>
      <c r="L15" s="59">
        <v>34252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130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131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132</v>
      </c>
      <c r="C26" s="134" t="s">
        <v>133</v>
      </c>
      <c r="D26" s="154" t="s">
        <v>134</v>
      </c>
      <c r="E26" s="155">
        <v>10.83</v>
      </c>
      <c r="F26" s="136" t="s">
        <v>135</v>
      </c>
      <c r="G26" s="136">
        <v>99.31</v>
      </c>
      <c r="H26" s="156"/>
      <c r="I26" s="156"/>
      <c r="J26" s="136" t="s">
        <v>136</v>
      </c>
      <c r="K26" s="136">
        <v>1191.73</v>
      </c>
      <c r="L26" s="157"/>
      <c r="M26" s="156">
        <f>IF(ISNUMBER(K26/G26),IF(NOT(K26/G26=0),K26/G26, " "), " ")</f>
        <v>12.00010069479408</v>
      </c>
      <c r="N26" s="154"/>
    </row>
    <row r="27" spans="1:23" s="29" customFormat="1" ht="22.8" x14ac:dyDescent="0.25">
      <c r="A27" s="152">
        <v>2</v>
      </c>
      <c r="B27" s="153" t="s">
        <v>137</v>
      </c>
      <c r="C27" s="134" t="s">
        <v>138</v>
      </c>
      <c r="D27" s="154" t="s">
        <v>134</v>
      </c>
      <c r="E27" s="155">
        <v>1.99</v>
      </c>
      <c r="F27" s="136" t="s">
        <v>139</v>
      </c>
      <c r="G27" s="136">
        <v>21.45</v>
      </c>
      <c r="H27" s="156"/>
      <c r="I27" s="156"/>
      <c r="J27" s="136" t="s">
        <v>140</v>
      </c>
      <c r="K27" s="136">
        <v>257.61</v>
      </c>
      <c r="L27" s="157"/>
      <c r="M27" s="156">
        <f>IF(ISNUMBER(K27/G27),IF(NOT(K27/G27=0),K27/G27, " "), " ")</f>
        <v>12.009790209790211</v>
      </c>
      <c r="N27" s="154"/>
    </row>
    <row r="28" spans="1:23" s="29" customFormat="1" ht="22.8" x14ac:dyDescent="0.25">
      <c r="A28" s="152">
        <v>3</v>
      </c>
      <c r="B28" s="153" t="s">
        <v>141</v>
      </c>
      <c r="C28" s="134" t="s">
        <v>142</v>
      </c>
      <c r="D28" s="154" t="s">
        <v>134</v>
      </c>
      <c r="E28" s="155">
        <v>210.72</v>
      </c>
      <c r="F28" s="136" t="s">
        <v>143</v>
      </c>
      <c r="G28" s="136">
        <v>2328.46</v>
      </c>
      <c r="H28" s="156"/>
      <c r="I28" s="156"/>
      <c r="J28" s="136" t="s">
        <v>144</v>
      </c>
      <c r="K28" s="136">
        <v>27954.12</v>
      </c>
      <c r="L28" s="157"/>
      <c r="M28" s="156">
        <f>IF(ISNUMBER(K28/G28),IF(NOT(K28/G28=0),K28/G28, " "), " ")</f>
        <v>12.005411301890518</v>
      </c>
      <c r="N28" s="154"/>
    </row>
    <row r="29" spans="1:23" s="29" customFormat="1" ht="22.8" x14ac:dyDescent="0.25">
      <c r="A29" s="152">
        <v>4</v>
      </c>
      <c r="B29" s="153" t="s">
        <v>145</v>
      </c>
      <c r="C29" s="134" t="s">
        <v>146</v>
      </c>
      <c r="D29" s="154" t="s">
        <v>134</v>
      </c>
      <c r="E29" s="155">
        <v>1.52</v>
      </c>
      <c r="F29" s="136" t="s">
        <v>147</v>
      </c>
      <c r="G29" s="136">
        <v>19.899999999999999</v>
      </c>
      <c r="H29" s="156"/>
      <c r="I29" s="156"/>
      <c r="J29" s="136" t="s">
        <v>148</v>
      </c>
      <c r="K29" s="136">
        <v>238.69</v>
      </c>
      <c r="L29" s="157"/>
      <c r="M29" s="156">
        <f>IF(ISNUMBER(K29/G29),IF(NOT(K29/G29=0),K29/G29, " "), " ")</f>
        <v>11.994472361809047</v>
      </c>
      <c r="N29" s="154"/>
    </row>
    <row r="30" spans="1:23" ht="22.8" x14ac:dyDescent="0.25">
      <c r="A30" s="152">
        <v>5</v>
      </c>
      <c r="B30" s="153">
        <v>2</v>
      </c>
      <c r="C30" s="134" t="s">
        <v>149</v>
      </c>
      <c r="D30" s="154" t="s">
        <v>134</v>
      </c>
      <c r="E30" s="155">
        <v>0.02</v>
      </c>
      <c r="F30" s="136" t="s">
        <v>150</v>
      </c>
      <c r="G30" s="136"/>
      <c r="H30" s="156"/>
      <c r="I30" s="156"/>
      <c r="J30" s="136" t="s">
        <v>150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151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22.8" x14ac:dyDescent="0.25">
      <c r="A32" s="152">
        <v>6</v>
      </c>
      <c r="B32" s="153">
        <v>30401</v>
      </c>
      <c r="C32" s="134" t="s">
        <v>152</v>
      </c>
      <c r="D32" s="154" t="s">
        <v>153</v>
      </c>
      <c r="E32" s="155">
        <v>0.74</v>
      </c>
      <c r="F32" s="136" t="s">
        <v>154</v>
      </c>
      <c r="G32" s="136">
        <v>1.71</v>
      </c>
      <c r="H32" s="156"/>
      <c r="I32" s="156"/>
      <c r="J32" s="136" t="s">
        <v>155</v>
      </c>
      <c r="K32" s="136">
        <v>5.18</v>
      </c>
      <c r="L32" s="157"/>
      <c r="M32" s="156">
        <f>IF(ISNUMBER(K32/G32),IF(NOT(K32/G32=0),K32/G32, " "), " ")</f>
        <v>3.0292397660818713</v>
      </c>
      <c r="N32" s="154" t="s">
        <v>156</v>
      </c>
    </row>
    <row r="33" spans="1:14" ht="22.8" x14ac:dyDescent="0.25">
      <c r="A33" s="152">
        <v>7</v>
      </c>
      <c r="B33" s="153">
        <v>30954</v>
      </c>
      <c r="C33" s="134" t="s">
        <v>157</v>
      </c>
      <c r="D33" s="154" t="s">
        <v>153</v>
      </c>
      <c r="E33" s="155">
        <v>0.02</v>
      </c>
      <c r="F33" s="136" t="s">
        <v>158</v>
      </c>
      <c r="G33" s="136">
        <v>0.67</v>
      </c>
      <c r="H33" s="156"/>
      <c r="I33" s="156"/>
      <c r="J33" s="136" t="s">
        <v>159</v>
      </c>
      <c r="K33" s="136">
        <v>3.26</v>
      </c>
      <c r="L33" s="157"/>
      <c r="M33" s="156">
        <f>IF(ISNUMBER(K33/G33),IF(NOT(K33/G33=0),K33/G33, " "), " ")</f>
        <v>4.8656716417910442</v>
      </c>
      <c r="N33" s="154" t="s">
        <v>160</v>
      </c>
    </row>
    <row r="34" spans="1:14" ht="22.8" x14ac:dyDescent="0.25">
      <c r="A34" s="152">
        <v>8</v>
      </c>
      <c r="B34" s="153">
        <v>400001</v>
      </c>
      <c r="C34" s="134" t="s">
        <v>161</v>
      </c>
      <c r="D34" s="154" t="s">
        <v>153</v>
      </c>
      <c r="E34" s="155">
        <v>0.01</v>
      </c>
      <c r="F34" s="136" t="s">
        <v>162</v>
      </c>
      <c r="G34" s="136">
        <v>1.03</v>
      </c>
      <c r="H34" s="156"/>
      <c r="I34" s="156"/>
      <c r="J34" s="136" t="s">
        <v>163</v>
      </c>
      <c r="K34" s="136">
        <v>5.87</v>
      </c>
      <c r="L34" s="157"/>
      <c r="M34" s="156">
        <f>IF(ISNUMBER(K34/G34),IF(NOT(K34/G34=0),K34/G34, " "), " ")</f>
        <v>5.6990291262135919</v>
      </c>
      <c r="N34" s="154" t="s">
        <v>156</v>
      </c>
    </row>
    <row r="35" spans="1:14" ht="22.8" x14ac:dyDescent="0.25">
      <c r="A35" s="152">
        <v>9</v>
      </c>
      <c r="B35" s="153" t="s">
        <v>164</v>
      </c>
      <c r="C35" s="134" t="s">
        <v>165</v>
      </c>
      <c r="D35" s="154" t="s">
        <v>166</v>
      </c>
      <c r="E35" s="155">
        <v>5.0529999999999999</v>
      </c>
      <c r="F35" s="136" t="s">
        <v>167</v>
      </c>
      <c r="G35" s="136">
        <v>16.670000000000002</v>
      </c>
      <c r="H35" s="156"/>
      <c r="I35" s="156"/>
      <c r="J35" s="136" t="s">
        <v>168</v>
      </c>
      <c r="K35" s="136">
        <v>144.62</v>
      </c>
      <c r="L35" s="157"/>
      <c r="M35" s="156">
        <f>IF(ISNUMBER(K35/G35),IF(NOT(K35/G35=0),K35/G35, " "), " ")</f>
        <v>8.6754649070185952</v>
      </c>
      <c r="N35" s="154"/>
    </row>
    <row r="36" spans="1:14" ht="34.200000000000003" x14ac:dyDescent="0.25">
      <c r="A36" s="152">
        <v>10</v>
      </c>
      <c r="B36" s="153" t="s">
        <v>169</v>
      </c>
      <c r="C36" s="134" t="s">
        <v>170</v>
      </c>
      <c r="D36" s="154" t="s">
        <v>166</v>
      </c>
      <c r="E36" s="155">
        <v>5.0529999999999999</v>
      </c>
      <c r="F36" s="136" t="s">
        <v>171</v>
      </c>
      <c r="G36" s="136">
        <v>28.75</v>
      </c>
      <c r="H36" s="156"/>
      <c r="I36" s="156"/>
      <c r="J36" s="136" t="s">
        <v>172</v>
      </c>
      <c r="K36" s="136">
        <v>143.86000000000001</v>
      </c>
      <c r="L36" s="157"/>
      <c r="M36" s="156">
        <f>IF(ISNUMBER(K36/G36),IF(NOT(K36/G36=0),K36/G36, " "), " ")</f>
        <v>5.0038260869565221</v>
      </c>
      <c r="N36" s="154"/>
    </row>
    <row r="37" spans="1:14" ht="19.350000000000001" customHeight="1" x14ac:dyDescent="0.25">
      <c r="A37" s="128" t="s">
        <v>173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34.200000000000003" x14ac:dyDescent="0.25">
      <c r="A38" s="152">
        <v>11</v>
      </c>
      <c r="B38" s="153" t="s">
        <v>174</v>
      </c>
      <c r="C38" s="134" t="s">
        <v>175</v>
      </c>
      <c r="D38" s="154" t="s">
        <v>176</v>
      </c>
      <c r="E38" s="155">
        <v>1</v>
      </c>
      <c r="F38" s="136" t="s">
        <v>177</v>
      </c>
      <c r="G38" s="136">
        <v>72.7</v>
      </c>
      <c r="H38" s="156">
        <v>379.6</v>
      </c>
      <c r="I38" s="156">
        <v>379.6</v>
      </c>
      <c r="J38" s="136" t="s">
        <v>178</v>
      </c>
      <c r="K38" s="136">
        <v>387.45</v>
      </c>
      <c r="L38" s="157"/>
      <c r="M38" s="156">
        <f>IF(ISNUMBER(K38/G38),IF(NOT(K38/G38=0),K38/G38, " "), " ")</f>
        <v>5.3294360385144426</v>
      </c>
      <c r="N38" s="154" t="s">
        <v>179</v>
      </c>
    </row>
    <row r="39" spans="1:14" ht="22.8" x14ac:dyDescent="0.25">
      <c r="A39" s="152">
        <v>12</v>
      </c>
      <c r="B39" s="153" t="s">
        <v>180</v>
      </c>
      <c r="C39" s="134" t="s">
        <v>181</v>
      </c>
      <c r="D39" s="154" t="s">
        <v>166</v>
      </c>
      <c r="E39" s="155">
        <v>2.9999999999999997E-4</v>
      </c>
      <c r="F39" s="136" t="s">
        <v>182</v>
      </c>
      <c r="G39" s="136">
        <v>3.46</v>
      </c>
      <c r="H39" s="156">
        <v>61732.38</v>
      </c>
      <c r="I39" s="156">
        <v>18.52</v>
      </c>
      <c r="J39" s="136" t="s">
        <v>183</v>
      </c>
      <c r="K39" s="136">
        <v>18.98</v>
      </c>
      <c r="L39" s="157"/>
      <c r="M39" s="156">
        <f>IF(ISNUMBER(K39/G39),IF(NOT(K39/G39=0),K39/G39, " "), " ")</f>
        <v>5.4855491329479769</v>
      </c>
      <c r="N39" s="154" t="s">
        <v>184</v>
      </c>
    </row>
    <row r="40" spans="1:14" ht="34.200000000000003" x14ac:dyDescent="0.25">
      <c r="A40" s="152">
        <v>13</v>
      </c>
      <c r="B40" s="153" t="s">
        <v>185</v>
      </c>
      <c r="C40" s="134" t="s">
        <v>186</v>
      </c>
      <c r="D40" s="154" t="s">
        <v>187</v>
      </c>
      <c r="E40" s="155">
        <v>2.2970000000000002</v>
      </c>
      <c r="F40" s="136" t="s">
        <v>188</v>
      </c>
      <c r="G40" s="136">
        <v>1474.67</v>
      </c>
      <c r="H40" s="156">
        <v>2192</v>
      </c>
      <c r="I40" s="156">
        <v>5035.0200000000004</v>
      </c>
      <c r="J40" s="136" t="s">
        <v>189</v>
      </c>
      <c r="K40" s="136">
        <v>6063.92</v>
      </c>
      <c r="L40" s="157"/>
      <c r="M40" s="156">
        <f>IF(ISNUMBER(K40/G40),IF(NOT(K40/G40=0),K40/G40, " "), " ")</f>
        <v>4.1120521879471337</v>
      </c>
      <c r="N40" s="154" t="s">
        <v>190</v>
      </c>
    </row>
    <row r="41" spans="1:14" ht="34.200000000000003" x14ac:dyDescent="0.25">
      <c r="A41" s="152">
        <v>14</v>
      </c>
      <c r="B41" s="153" t="s">
        <v>191</v>
      </c>
      <c r="C41" s="134" t="s">
        <v>192</v>
      </c>
      <c r="D41" s="154" t="s">
        <v>187</v>
      </c>
      <c r="E41" s="155">
        <v>0.3654</v>
      </c>
      <c r="F41" s="136" t="s">
        <v>193</v>
      </c>
      <c r="G41" s="136">
        <v>1.1399999999999999</v>
      </c>
      <c r="H41" s="156">
        <v>24.12</v>
      </c>
      <c r="I41" s="156">
        <v>8.81</v>
      </c>
      <c r="J41" s="136" t="s">
        <v>194</v>
      </c>
      <c r="K41" s="136">
        <v>8.81</v>
      </c>
      <c r="L41" s="157"/>
      <c r="M41" s="156">
        <f>IF(ISNUMBER(K41/G41),IF(NOT(K41/G41=0),K41/G41, " "), " ")</f>
        <v>7.7280701754385976</v>
      </c>
      <c r="N41" s="154" t="s">
        <v>195</v>
      </c>
    </row>
    <row r="42" spans="1:14" ht="19.350000000000001" customHeight="1" x14ac:dyDescent="0.25">
      <c r="A42" s="150" t="s">
        <v>196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</row>
    <row r="43" spans="1:14" ht="19.350000000000001" customHeight="1" x14ac:dyDescent="0.25">
      <c r="A43" s="128" t="s">
        <v>173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8">
        <v>15</v>
      </c>
      <c r="B44" s="159" t="s">
        <v>197</v>
      </c>
      <c r="C44" s="140" t="s">
        <v>198</v>
      </c>
      <c r="D44" s="160" t="s">
        <v>166</v>
      </c>
      <c r="E44" s="161">
        <v>10.106</v>
      </c>
      <c r="F44" s="142" t="s">
        <v>150</v>
      </c>
      <c r="G44" s="142"/>
      <c r="H44" s="162"/>
      <c r="I44" s="162"/>
      <c r="J44" s="142" t="s">
        <v>150</v>
      </c>
      <c r="K44" s="142"/>
      <c r="L44" s="163"/>
      <c r="M44" s="162" t="str">
        <f>IF(ISNUMBER(K44/G44),IF(NOT(K44/G44=0),K44/G44, " "), " ")</f>
        <v xml:space="preserve"> </v>
      </c>
      <c r="N44" s="160"/>
    </row>
    <row r="45" spans="1:14" x14ac:dyDescent="0.25">
      <c r="A45" s="144" t="s">
        <v>111</v>
      </c>
      <c r="B45" s="145"/>
      <c r="C45" s="145"/>
      <c r="D45" s="145"/>
      <c r="E45" s="145"/>
      <c r="F45" s="145"/>
      <c r="G45" s="164">
        <v>4071</v>
      </c>
      <c r="H45" s="165"/>
      <c r="I45" s="165"/>
      <c r="J45" s="165"/>
      <c r="K45" s="164">
        <v>36430</v>
      </c>
      <c r="L45" s="166"/>
      <c r="M45" s="164">
        <f ca="1">IF(ISNUMBER(INDIRECT("K" &amp; ROW())/INDIRECT("G" &amp; ROW())),INDIRECT("K" &amp; ROW())/INDIRECT("G" &amp; ROW()), " ")</f>
        <v>8.9486612625890452</v>
      </c>
      <c r="N45" s="146" t="s">
        <v>199</v>
      </c>
    </row>
    <row r="46" spans="1:14" x14ac:dyDescent="0.25">
      <c r="A46" s="144" t="s">
        <v>115</v>
      </c>
      <c r="B46" s="145"/>
      <c r="C46" s="145"/>
      <c r="D46" s="145"/>
      <c r="E46" s="145"/>
      <c r="F46" s="145"/>
      <c r="G46" s="164"/>
      <c r="H46" s="165"/>
      <c r="I46" s="165"/>
      <c r="J46" s="165"/>
      <c r="K46" s="164"/>
      <c r="L46" s="166"/>
      <c r="M46" s="164" t="str">
        <f ca="1">IF(ISNUMBER(INDIRECT("K" &amp; ROW())/INDIRECT("G" &amp; ROW())),INDIRECT("K" &amp; ROW())/INDIRECT("G" &amp; ROW()), " ")</f>
        <v xml:space="preserve"> </v>
      </c>
      <c r="N46" s="146" t="s">
        <v>199</v>
      </c>
    </row>
    <row r="47" spans="1:14" x14ac:dyDescent="0.25">
      <c r="A47" s="144" t="s">
        <v>116</v>
      </c>
      <c r="B47" s="145"/>
      <c r="C47" s="145"/>
      <c r="D47" s="145"/>
      <c r="E47" s="145"/>
      <c r="F47" s="145"/>
      <c r="G47" s="164">
        <v>2468</v>
      </c>
      <c r="H47" s="165"/>
      <c r="I47" s="165"/>
      <c r="J47" s="165"/>
      <c r="K47" s="164">
        <v>29645</v>
      </c>
      <c r="L47" s="166"/>
      <c r="M47" s="164">
        <f ca="1">IF(ISNUMBER(INDIRECT("K" &amp; ROW())/INDIRECT("G" &amp; ROW())),INDIRECT("K" &amp; ROW())/INDIRECT("G" &amp; ROW()), " ")</f>
        <v>12.011750405186385</v>
      </c>
      <c r="N47" s="146" t="s">
        <v>199</v>
      </c>
    </row>
    <row r="48" spans="1:14" x14ac:dyDescent="0.25">
      <c r="A48" s="144" t="s">
        <v>117</v>
      </c>
      <c r="B48" s="145"/>
      <c r="C48" s="145"/>
      <c r="D48" s="145"/>
      <c r="E48" s="145"/>
      <c r="F48" s="145"/>
      <c r="G48" s="164">
        <v>1553</v>
      </c>
      <c r="H48" s="165"/>
      <c r="I48" s="165"/>
      <c r="J48" s="165"/>
      <c r="K48" s="164">
        <v>6484</v>
      </c>
      <c r="L48" s="166"/>
      <c r="M48" s="164">
        <f ca="1">IF(ISNUMBER(INDIRECT("K" &amp; ROW())/INDIRECT("G" &amp; ROW())),INDIRECT("K" &amp; ROW())/INDIRECT("G" &amp; ROW()), " ")</f>
        <v>4.1751448808757248</v>
      </c>
      <c r="N48" s="146" t="s">
        <v>199</v>
      </c>
    </row>
    <row r="49" spans="1:14" x14ac:dyDescent="0.25">
      <c r="A49" s="144" t="s">
        <v>118</v>
      </c>
      <c r="B49" s="145"/>
      <c r="C49" s="145"/>
      <c r="D49" s="145"/>
      <c r="E49" s="145"/>
      <c r="F49" s="145"/>
      <c r="G49" s="164">
        <v>50</v>
      </c>
      <c r="H49" s="165"/>
      <c r="I49" s="165"/>
      <c r="J49" s="165"/>
      <c r="K49" s="164">
        <v>304</v>
      </c>
      <c r="L49" s="166"/>
      <c r="M49" s="164">
        <f ca="1">IF(ISNUMBER(INDIRECT("K" &amp; ROW())/INDIRECT("G" &amp; ROW())),INDIRECT("K" &amp; ROW())/INDIRECT("G" &amp; ROW()), " ")</f>
        <v>6.08</v>
      </c>
      <c r="N49" s="146" t="s">
        <v>199</v>
      </c>
    </row>
    <row r="50" spans="1:14" x14ac:dyDescent="0.25">
      <c r="A50" s="147" t="s">
        <v>119</v>
      </c>
      <c r="B50" s="148"/>
      <c r="C50" s="148"/>
      <c r="D50" s="148"/>
      <c r="E50" s="148"/>
      <c r="F50" s="148"/>
      <c r="G50" s="167">
        <v>1950</v>
      </c>
      <c r="H50" s="168"/>
      <c r="I50" s="168"/>
      <c r="J50" s="168"/>
      <c r="K50" s="167">
        <v>19865</v>
      </c>
      <c r="L50" s="169"/>
      <c r="M50" s="167">
        <f ca="1">IF(ISNUMBER(INDIRECT("K" &amp; ROW())/INDIRECT("G" &amp; ROW())),INDIRECT("K" &amp; ROW())/INDIRECT("G" &amp; ROW()), " ")</f>
        <v>10.187179487179487</v>
      </c>
      <c r="N50" s="149" t="s">
        <v>199</v>
      </c>
    </row>
    <row r="51" spans="1:14" x14ac:dyDescent="0.25">
      <c r="A51" s="147" t="s">
        <v>120</v>
      </c>
      <c r="B51" s="148"/>
      <c r="C51" s="148"/>
      <c r="D51" s="148"/>
      <c r="E51" s="148"/>
      <c r="F51" s="148"/>
      <c r="G51" s="167">
        <v>1239</v>
      </c>
      <c r="H51" s="168"/>
      <c r="I51" s="168"/>
      <c r="J51" s="168"/>
      <c r="K51" s="167">
        <v>11909</v>
      </c>
      <c r="L51" s="169"/>
      <c r="M51" s="167">
        <f ca="1">IF(ISNUMBER(INDIRECT("K" &amp; ROW())/INDIRECT("G" &amp; ROW())),INDIRECT("K" &amp; ROW())/INDIRECT("G" &amp; ROW()), " ")</f>
        <v>9.611783696529459</v>
      </c>
      <c r="N51" s="149" t="s">
        <v>199</v>
      </c>
    </row>
    <row r="52" spans="1:14" x14ac:dyDescent="0.25">
      <c r="A52" s="147" t="s">
        <v>121</v>
      </c>
      <c r="B52" s="148"/>
      <c r="C52" s="148"/>
      <c r="D52" s="148"/>
      <c r="E52" s="148"/>
      <c r="F52" s="148"/>
      <c r="G52" s="167"/>
      <c r="H52" s="168"/>
      <c r="I52" s="168"/>
      <c r="J52" s="168"/>
      <c r="K52" s="167"/>
      <c r="L52" s="169"/>
      <c r="M52" s="167" t="str">
        <f ca="1">IF(ISNUMBER(INDIRECT("K" &amp; ROW())/INDIRECT("G" &amp; ROW())),INDIRECT("K" &amp; ROW())/INDIRECT("G" &amp; ROW()), " ")</f>
        <v xml:space="preserve"> </v>
      </c>
      <c r="N52" s="149" t="s">
        <v>199</v>
      </c>
    </row>
    <row r="53" spans="1:14" x14ac:dyDescent="0.25">
      <c r="A53" s="144" t="s">
        <v>122</v>
      </c>
      <c r="B53" s="145"/>
      <c r="C53" s="145"/>
      <c r="D53" s="145"/>
      <c r="E53" s="145"/>
      <c r="F53" s="145"/>
      <c r="G53" s="164">
        <v>6809</v>
      </c>
      <c r="H53" s="165"/>
      <c r="I53" s="165"/>
      <c r="J53" s="165"/>
      <c r="K53" s="164">
        <v>63943</v>
      </c>
      <c r="L53" s="166"/>
      <c r="M53" s="164">
        <f ca="1">IF(ISNUMBER(INDIRECT("K" &amp; ROW())/INDIRECT("G" &amp; ROW())),INDIRECT("K" &amp; ROW())/INDIRECT("G" &amp; ROW()), " ")</f>
        <v>9.3909531502423267</v>
      </c>
      <c r="N53" s="146" t="s">
        <v>199</v>
      </c>
    </row>
    <row r="54" spans="1:14" x14ac:dyDescent="0.25">
      <c r="A54" s="144" t="s">
        <v>123</v>
      </c>
      <c r="B54" s="145"/>
      <c r="C54" s="145"/>
      <c r="D54" s="145"/>
      <c r="E54" s="145"/>
      <c r="F54" s="145"/>
      <c r="G54" s="164">
        <v>226</v>
      </c>
      <c r="H54" s="165"/>
      <c r="I54" s="165"/>
      <c r="J54" s="165"/>
      <c r="K54" s="164">
        <v>2456</v>
      </c>
      <c r="L54" s="166"/>
      <c r="M54" s="164">
        <f ca="1">IF(ISNUMBER(INDIRECT("K" &amp; ROW())/INDIRECT("G" &amp; ROW())),INDIRECT("K" &amp; ROW())/INDIRECT("G" &amp; ROW()), " ")</f>
        <v>10.867256637168142</v>
      </c>
      <c r="N54" s="146" t="s">
        <v>199</v>
      </c>
    </row>
    <row r="55" spans="1:14" x14ac:dyDescent="0.25">
      <c r="A55" s="144" t="s">
        <v>124</v>
      </c>
      <c r="B55" s="145"/>
      <c r="C55" s="145"/>
      <c r="D55" s="145"/>
      <c r="E55" s="145"/>
      <c r="F55" s="145"/>
      <c r="G55" s="164">
        <v>17</v>
      </c>
      <c r="H55" s="165"/>
      <c r="I55" s="165"/>
      <c r="J55" s="165"/>
      <c r="K55" s="164">
        <v>145</v>
      </c>
      <c r="L55" s="166"/>
      <c r="M55" s="164">
        <f ca="1">IF(ISNUMBER(INDIRECT("K" &amp; ROW())/INDIRECT("G" &amp; ROW())),INDIRECT("K" &amp; ROW())/INDIRECT("G" &amp; ROW()), " ")</f>
        <v>8.5294117647058822</v>
      </c>
      <c r="N55" s="146" t="s">
        <v>199</v>
      </c>
    </row>
    <row r="56" spans="1:14" x14ac:dyDescent="0.25">
      <c r="A56" s="144" t="s">
        <v>125</v>
      </c>
      <c r="B56" s="145"/>
      <c r="C56" s="145"/>
      <c r="D56" s="145"/>
      <c r="E56" s="145"/>
      <c r="F56" s="145"/>
      <c r="G56" s="164">
        <v>29</v>
      </c>
      <c r="H56" s="165"/>
      <c r="I56" s="165"/>
      <c r="J56" s="165"/>
      <c r="K56" s="164">
        <v>144</v>
      </c>
      <c r="L56" s="166"/>
      <c r="M56" s="164">
        <f ca="1">IF(ISNUMBER(INDIRECT("K" &amp; ROW())/INDIRECT("G" &amp; ROW())),INDIRECT("K" &amp; ROW())/INDIRECT("G" &amp; ROW()), " ")</f>
        <v>4.9655172413793105</v>
      </c>
      <c r="N56" s="146" t="s">
        <v>199</v>
      </c>
    </row>
    <row r="57" spans="1:14" x14ac:dyDescent="0.25">
      <c r="A57" s="144" t="s">
        <v>126</v>
      </c>
      <c r="B57" s="145"/>
      <c r="C57" s="145"/>
      <c r="D57" s="145"/>
      <c r="E57" s="145"/>
      <c r="F57" s="145"/>
      <c r="G57" s="164">
        <v>179</v>
      </c>
      <c r="H57" s="165"/>
      <c r="I57" s="165"/>
      <c r="J57" s="165"/>
      <c r="K57" s="164">
        <v>1516</v>
      </c>
      <c r="L57" s="166"/>
      <c r="M57" s="164">
        <f ca="1">IF(ISNUMBER(INDIRECT("K" &amp; ROW())/INDIRECT("G" &amp; ROW())),INDIRECT("K" &amp; ROW())/INDIRECT("G" &amp; ROW()), " ")</f>
        <v>8.4692737430167604</v>
      </c>
      <c r="N57" s="146" t="s">
        <v>199</v>
      </c>
    </row>
    <row r="58" spans="1:14" x14ac:dyDescent="0.25">
      <c r="A58" s="144" t="s">
        <v>127</v>
      </c>
      <c r="B58" s="145"/>
      <c r="C58" s="145"/>
      <c r="D58" s="145"/>
      <c r="E58" s="145"/>
      <c r="F58" s="145"/>
      <c r="G58" s="164">
        <v>7260</v>
      </c>
      <c r="H58" s="165"/>
      <c r="I58" s="165"/>
      <c r="J58" s="165"/>
      <c r="K58" s="164">
        <v>68204</v>
      </c>
      <c r="L58" s="166"/>
      <c r="M58" s="164">
        <f ca="1">IF(ISNUMBER(INDIRECT("K" &amp; ROW())/INDIRECT("G" &amp; ROW())),INDIRECT("K" &amp; ROW())/INDIRECT("G" &amp; ROW()), " ")</f>
        <v>9.3944903581267223</v>
      </c>
      <c r="N58" s="146" t="s">
        <v>199</v>
      </c>
    </row>
    <row r="59" spans="1:14" ht="30" customHeight="1" x14ac:dyDescent="0.25">
      <c r="A59" s="144" t="s">
        <v>128</v>
      </c>
      <c r="B59" s="145"/>
      <c r="C59" s="145"/>
      <c r="D59" s="145"/>
      <c r="E59" s="145"/>
      <c r="F59" s="145"/>
      <c r="G59" s="164">
        <v>382.08</v>
      </c>
      <c r="H59" s="165"/>
      <c r="I59" s="165"/>
      <c r="J59" s="165"/>
      <c r="K59" s="164">
        <v>2155</v>
      </c>
      <c r="L59" s="166"/>
      <c r="M59" s="164">
        <f ca="1">IF(ISNUMBER(INDIRECT("K" &amp; ROW())/INDIRECT("G" &amp; ROW())),INDIRECT("K" &amp; ROW())/INDIRECT("G" &amp; ROW()), " ")</f>
        <v>5.6401800670016753</v>
      </c>
      <c r="N59" s="146" t="s">
        <v>199</v>
      </c>
    </row>
    <row r="60" spans="1:14" x14ac:dyDescent="0.25">
      <c r="A60" s="147" t="s">
        <v>129</v>
      </c>
      <c r="B60" s="148"/>
      <c r="C60" s="148"/>
      <c r="D60" s="148"/>
      <c r="E60" s="148"/>
      <c r="F60" s="148"/>
      <c r="G60" s="167">
        <v>7642.08</v>
      </c>
      <c r="H60" s="168"/>
      <c r="I60" s="168"/>
      <c r="J60" s="168"/>
      <c r="K60" s="167">
        <v>70359</v>
      </c>
      <c r="L60" s="169"/>
      <c r="M60" s="167">
        <f ca="1">IF(ISNUMBER(INDIRECT("K" &amp; ROW())/INDIRECT("G" &amp; ROW())),INDIRECT("K" &amp; ROW())/INDIRECT("G" &amp; ROW()), " ")</f>
        <v>9.2067866340054021</v>
      </c>
      <c r="N60" s="149" t="s">
        <v>199</v>
      </c>
    </row>
    <row r="61" spans="1:14" x14ac:dyDescent="0.25">
      <c r="A61" s="48"/>
      <c r="G61" s="67"/>
      <c r="H61" s="68"/>
      <c r="I61" s="68"/>
      <c r="J61" s="68"/>
      <c r="K61" s="67"/>
      <c r="L61" s="69"/>
      <c r="M61" s="67"/>
      <c r="N61" s="48"/>
    </row>
    <row r="62" spans="1:14" x14ac:dyDescent="0.25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  <row r="63" spans="1:14" x14ac:dyDescent="0.25">
      <c r="A63" s="75" t="s">
        <v>71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70"/>
      <c r="M63" s="29"/>
      <c r="N63" s="29"/>
    </row>
    <row r="64" spans="1:14" x14ac:dyDescent="0.25">
      <c r="A64" s="3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70"/>
      <c r="M64" s="29"/>
      <c r="N64" s="29"/>
    </row>
    <row r="65" spans="1:14" x14ac:dyDescent="0.25">
      <c r="A65" s="75" t="s">
        <v>72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70"/>
      <c r="M65" s="29"/>
      <c r="N65" s="29"/>
    </row>
  </sheetData>
  <mergeCells count="49">
    <mergeCell ref="A57:F57"/>
    <mergeCell ref="A58:F58"/>
    <mergeCell ref="A59:F59"/>
    <mergeCell ref="A60:F60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24:N24"/>
    <mergeCell ref="A25:N25"/>
    <mergeCell ref="A31:N31"/>
    <mergeCell ref="A37:N37"/>
    <mergeCell ref="A42:N42"/>
    <mergeCell ref="A43:N4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2016-03-11T10:25:36Z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