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8" i="8"/>
  <c r="K77" i="8"/>
  <c r="H78" i="8"/>
  <c r="H77" i="8"/>
  <c r="J14" i="16"/>
  <c r="G14" i="16"/>
  <c r="K30" i="8"/>
  <c r="H30" i="8"/>
  <c r="A18" i="16"/>
  <c r="M57" i="16"/>
  <c r="M61" i="16"/>
  <c r="M65" i="16"/>
  <c r="M69" i="16"/>
  <c r="M58" i="16"/>
  <c r="M62" i="16"/>
  <c r="M66" i="16"/>
  <c r="M70" i="16"/>
  <c r="M68" i="16"/>
  <c r="M59" i="16"/>
  <c r="M63" i="16"/>
  <c r="M67" i="16"/>
  <c r="M60" i="16"/>
  <c r="M6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<sst xmlns="http://schemas.openxmlformats.org/spreadsheetml/2006/main" count="446" uniqueCount="312">
  <si>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</si>
  <si>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</si>
  <si>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</si>
  <si>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</si>
  <si>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</si>
  <si>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</si>
  <si>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</si>
  <si>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</si>
  <si>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</si>
  <si>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</si>
  <si>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</si>
  <si>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</si>
  <si>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</si>
  <si>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</si>
  <si>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</si>
  <si>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</si>
  <si>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</si>
  <si>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</si>
  <si>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</si>
  <si>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</si>
  <si>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</si>
  <si>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</si>
  <si>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</si>
  <si>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</si>
  <si>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</si>
  <si>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</si>
  <si>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</si>
  <si>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</si>
  <si>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</si>
  <si>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</si>
  <si>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</si>
  <si>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</si>
  <si>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</si>
  <si>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</si>
  <si>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</si>
  <si>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</si>
  <si>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</si>
  <si>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</si>
  <si>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</si>
  <si>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</si>
  <si>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</si>
  <si>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</si>
  <si>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</si>
  <si>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</si>
  <si>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</si>
  <si>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</si>
  <si>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</si>
  <si>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</si>
  <si>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</si>
  <si>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</si>
  <si>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</si>
  <si>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</si>
  <si>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</si>
  <si>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</si>
  <si>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</si>
  <si>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</si>
  <si>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</si>
  <si>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</si>
  <si>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</si>
  <si>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</si>
  <si>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</si>
  <si>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</si>
  <si>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</si>
  <si>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</si>
  <si>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</si>
  <si>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</si>
  <si>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</si>
  <si>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</si>
  <si>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</si>
  <si>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</si>
  <si>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11</t>
  </si>
  <si>
    <t>Сдал:  _________________ //</t>
  </si>
  <si>
    <t>Принял:  _________________ //</t>
  </si>
  <si>
    <t>Раздел 4. ИЮНЬ</t>
  </si>
  <si>
    <t>1 под.</t>
  </si>
  <si>
    <t>ТЕРр58-10-2
Смена: прямых звеньев водосточных труб с люлек
100 м
НР 71%=83%*0.85 от ФОТ
СП 52%=65%*0.8 от ФОТ</t>
  </si>
  <si>
    <t>0,03
71
52</t>
  </si>
  <si>
    <t>955,11
_____
7030,34</t>
  </si>
  <si>
    <t>240
24
19</t>
  </si>
  <si>
    <t>29
_____
211</t>
  </si>
  <si>
    <t>1214
244
179</t>
  </si>
  <si>
    <t>344
_____
869</t>
  </si>
  <si>
    <t>Р</t>
  </si>
  <si>
    <t>ТЕРр58-22-1
Смена ухватов для водосточных труб: в каменных стенах
100 шт.
НР 71%=83%*0.85 от ФОТ
СП 52%=65%*0.8 от ФОТ</t>
  </si>
  <si>
    <t>0,01
71
52</t>
  </si>
  <si>
    <t>390,47
_____
941,68</t>
  </si>
  <si>
    <t>13
3
3</t>
  </si>
  <si>
    <t>4
_____
9</t>
  </si>
  <si>
    <t>113
33
24</t>
  </si>
  <si>
    <t>47
_____
66</t>
  </si>
  <si>
    <t>ТЕРр58-10-4
Смена: колен водосточных труб с люлек
100 шт.
НР 71%=83%*0.85 от ФОТ
СП 52%=65%*0.8 от ФОТ</t>
  </si>
  <si>
    <t>1445,6
_____
3800,86</t>
  </si>
  <si>
    <t>53
12
9</t>
  </si>
  <si>
    <t>14
_____
39</t>
  </si>
  <si>
    <t>390
124
90</t>
  </si>
  <si>
    <t>174
_____
216</t>
  </si>
  <si>
    <t>Раздел 8. ОКТЯБРЬ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</si>
  <si>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</si>
  <si>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</si>
  <si>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
88
48</t>
  </si>
  <si>
    <t>1243,2
_____
3595,9</t>
  </si>
  <si>
    <t>174,53
_____
4,21</t>
  </si>
  <si>
    <t>100
26
15</t>
  </si>
  <si>
    <t>25
_____
72</t>
  </si>
  <si>
    <t>624
263
144</t>
  </si>
  <si>
    <t>298
_____
307</t>
  </si>
  <si>
    <t>19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</si>
  <si>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</si>
  <si>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1
88
48</t>
  </si>
  <si>
    <t xml:space="preserve">
_____
22,8</t>
  </si>
  <si>
    <t xml:space="preserve">
_____
23</t>
  </si>
  <si>
    <t xml:space="preserve">
_____
68</t>
  </si>
  <si>
    <t>М</t>
  </si>
  <si>
    <t>Раздел 9. Декабрь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</si>
  <si>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</si>
  <si>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0,01
88
48</t>
  </si>
  <si>
    <t>1456
_____
6949,09</t>
  </si>
  <si>
    <t>279,64
_____
6,31</t>
  </si>
  <si>
    <t>87
15
9</t>
  </si>
  <si>
    <t>15
_____
69</t>
  </si>
  <si>
    <t>486
155
84</t>
  </si>
  <si>
    <t>175
_____
296</t>
  </si>
  <si>
    <t>15
_____
1</t>
  </si>
  <si>
    <t>0,045
88
48</t>
  </si>
  <si>
    <t>391
68
40</t>
  </si>
  <si>
    <t>66
_____
312</t>
  </si>
  <si>
    <t>2186
694
379</t>
  </si>
  <si>
    <t>786
_____
1331</t>
  </si>
  <si>
    <t>69
_____
3</t>
  </si>
  <si>
    <t>ТСЦ-507-1980
Отводы 90 град. с радиусом кривизны R=1,5 Ду на Ру до 16 МПа (160 кгс/см2), диаметром условного прохода: 80 мм, наружным диаметром 89 мм, толщиной стенки 5 мм
шт.</t>
  </si>
  <si>
    <t>2
88
48</t>
  </si>
  <si>
    <t xml:space="preserve">
_____
39,1</t>
  </si>
  <si>
    <t xml:space="preserve">
_____
78</t>
  </si>
  <si>
    <t xml:space="preserve">
_____
331</t>
  </si>
  <si>
    <t>0,018
88
48</t>
  </si>
  <si>
    <t>156
27
16</t>
  </si>
  <si>
    <t>26
_____
125</t>
  </si>
  <si>
    <t>874
278
152</t>
  </si>
  <si>
    <t>315
_____
531</t>
  </si>
  <si>
    <t>28
_____
1</t>
  </si>
  <si>
    <t>ТЕРр65-10-1
Очистка канализационной сети: внутренней
100 м трубопровода
НР 88%=103%*0.85 от ФОТ
СП 48%=60%*0.8 от ФОТ</t>
  </si>
  <si>
    <t>0,25
88
48</t>
  </si>
  <si>
    <t>332,63
_____
174,41</t>
  </si>
  <si>
    <t>127
85
50</t>
  </si>
  <si>
    <t>83
_____
44</t>
  </si>
  <si>
    <t>1186
879
480</t>
  </si>
  <si>
    <t>999
_____
186</t>
  </si>
  <si>
    <t>кв.2</t>
  </si>
  <si>
    <t>0,05
88
48</t>
  </si>
  <si>
    <t>25
18
10</t>
  </si>
  <si>
    <t>17
_____
8</t>
  </si>
  <si>
    <t>237
176
96</t>
  </si>
  <si>
    <t>200
_____
37</t>
  </si>
  <si>
    <t>Утепление окон подвала</t>
  </si>
  <si>
    <t>ТЕРр52-16-2
Заделка подвальных окон: железом
10 м2
НР 79%=93%*0.85 от ФОТ
СП 60%=75%*0.8 от ФОТ</t>
  </si>
  <si>
    <t>1,1665
79
60</t>
  </si>
  <si>
    <t>30,25
_____
480,39</t>
  </si>
  <si>
    <t>597
33
26</t>
  </si>
  <si>
    <t>35
_____
561</t>
  </si>
  <si>
    <t>2205
334
254</t>
  </si>
  <si>
    <t>423
_____
1775</t>
  </si>
  <si>
    <t>ТЕРр58-15-2
Перенавеска водосточных труб: с люлек
100 м труб
НР 71%=83%*0.85 от ФОТ
СП 52%=65%*0.8 от ФОТ</t>
  </si>
  <si>
    <t>1187
_____
10,49</t>
  </si>
  <si>
    <t>36
30
23</t>
  </si>
  <si>
    <t>429
303
222</t>
  </si>
  <si>
    <t>427
_____
2</t>
  </si>
  <si>
    <t>Итого прямые затраты по акту</t>
  </si>
  <si>
    <t>364
_____
1590</t>
  </si>
  <si>
    <t>4362
_____
6231</t>
  </si>
  <si>
    <t>140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</si>
  <si>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</si>
  <si>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</si>
  <si>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</si>
  <si>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</si>
  <si>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</si>
  <si>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</si>
  <si>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</si>
  <si>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</si>
  <si>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</si>
  <si>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</si>
  <si>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</si>
  <si>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</si>
  <si>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</si>
  <si>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</si>
  <si>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</si>
  <si>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</si>
  <si>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</si>
  <si>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</si>
  <si>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</si>
  <si>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</si>
  <si>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</si>
  <si>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</si>
  <si>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</si>
  <si>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</si>
  <si>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</si>
  <si>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</si>
  <si>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</si>
  <si>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</si>
  <si>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</si>
  <si>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</si>
  <si>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</si>
  <si>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</si>
  <si>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</si>
  <si>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</si>
  <si>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</si>
  <si>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</si>
  <si>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</si>
  <si>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</si>
  <si>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</si>
  <si>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</si>
  <si>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</si>
  <si>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</si>
  <si>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</si>
  <si>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</si>
  <si>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</si>
  <si>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</si>
  <si>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</si>
  <si>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</si>
  <si>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</si>
  <si>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</si>
  <si>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</si>
  <si>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</si>
  <si>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</si>
  <si>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</si>
  <si>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</si>
  <si>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</si>
  <si>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</si>
  <si>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</si>
  <si>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</si>
  <si>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</si>
  <si>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</si>
  <si>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</si>
  <si>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</si>
  <si>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т
</t>
  </si>
  <si>
    <t xml:space="preserve">10190
</t>
  </si>
  <si>
    <t xml:space="preserve">71294,29
</t>
  </si>
  <si>
    <t>МТРиЭ ЧО, Пост.от 05.11.2015 г. №52/1, п.117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</si>
  <si>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</si>
  <si>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</si>
  <si>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</si>
  <si>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</si>
  <si>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</si>
  <si>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</si>
  <si>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</si>
  <si>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</si>
  <si>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</si>
  <si>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</si>
  <si>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</si>
  <si>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</si>
  <si>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</si>
  <si>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</si>
  <si>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</si>
  <si>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</si>
  <si>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</si>
  <si>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</si>
  <si>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</si>
  <si>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</si>
  <si>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</si>
  <si>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</si>
  <si>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</si>
  <si>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</si>
  <si>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</si>
  <si>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</si>
  <si>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</si>
  <si>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</si>
  <si>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</si>
  <si>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</si>
  <si>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</si>
  <si>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</si>
  <si>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</si>
  <si>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</si>
  <si>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</si>
  <si>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</si>
  <si>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</si>
  <si>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</si>
  <si>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</si>
  <si>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</si>
  <si>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136,06
</t>
  </si>
  <si>
    <t>МТРиЭ ЧО, Пост.от 05.11.2015 г. №52/1,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</si>
  <si>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</si>
  <si>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</si>
  <si>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</si>
  <si>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259,07
</t>
  </si>
  <si>
    <t>МТРиЭ ЧО, Пост.от 05.11.2015 г. №52/1, п.183*8.34/1000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</si>
  <si>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</si>
  <si>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</si>
  <si>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</si>
  <si>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252,69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</si>
  <si>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</si>
  <si>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</si>
  <si>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</si>
  <si>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шт.
</t>
  </si>
  <si>
    <t xml:space="preserve">37,99
</t>
  </si>
  <si>
    <t xml:space="preserve">216,06
</t>
  </si>
  <si>
    <t>Среднее (08.02.645, 08.02.647.3)</t>
  </si>
  <si>
    <t>411-0001</t>
  </si>
  <si>
    <t>Вода</t>
  </si>
  <si>
    <t xml:space="preserve">3,11
</t>
  </si>
  <si>
    <t xml:space="preserve">24,12
</t>
  </si>
  <si>
    <t>Среднее (26.01.015, 26.01.017)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</si>
  <si>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</si>
  <si>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</si>
  <si>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68,31
</t>
  </si>
  <si>
    <t>20.06.3005</t>
  </si>
  <si>
    <t>ТСЦ-507-1980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</si>
  <si>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5 мм</t>
  </si>
  <si>
    <t xml:space="preserve">39,1
</t>
  </si>
  <si>
    <t xml:space="preserve">165,55
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</si>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</sst>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6"/>
  <sheetViews>
    <sheetView showGridLines="0" tabSelected="1" topLeftCell="A61" workbookViewId="0">
      <selection activeCell="A70" sqref="A70:IV7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33.9</v>
      </c>
      <c r="X14" s="27">
        <v>33.9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2867.73/1000</f>
        <v>2.8677299999999999</v>
      </c>
      <c r="I27" s="85"/>
      <c r="J27" s="35" t="s">
        <v>6</v>
      </c>
      <c r="K27" s="86">
        <f>17851.12/1000</f>
        <v>17.851119999999998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3.3939999999999998E-2</v>
      </c>
      <c r="I30" s="85"/>
      <c r="J30" s="35" t="s">
        <v>8</v>
      </c>
      <c r="K30" s="86">
        <f>(X14+X15)/1000</f>
        <v>3.3939999999999998E-2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364</v>
      </c>
      <c r="Z30" s="71">
        <v>353</v>
      </c>
      <c r="AA30" s="71">
        <v>228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364/1000</f>
        <v>0.36399999999999999</v>
      </c>
      <c r="I31" s="85"/>
      <c r="J31" s="35" t="s">
        <v>6</v>
      </c>
      <c r="K31" s="86">
        <f>4368/1000</f>
        <v>4.3680000000000003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4368</v>
      </c>
      <c r="Z31" s="72">
        <v>3608</v>
      </c>
      <c r="AA31" s="72">
        <v>2194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57</v>
      </c>
      <c r="C42" s="134" t="s">
        <v>75</v>
      </c>
      <c r="D42" s="135" t="s">
        <v>76</v>
      </c>
      <c r="E42" s="136">
        <v>7993.71</v>
      </c>
      <c r="F42" s="137" t="s">
        <v>77</v>
      </c>
      <c r="G42" s="136">
        <v>8.26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68.400000000000006" x14ac:dyDescent="0.25">
      <c r="A43" s="132">
        <v>2</v>
      </c>
      <c r="B43" s="133">
        <v>55</v>
      </c>
      <c r="C43" s="134" t="s">
        <v>83</v>
      </c>
      <c r="D43" s="135" t="s">
        <v>84</v>
      </c>
      <c r="E43" s="136">
        <v>1333.18</v>
      </c>
      <c r="F43" s="137" t="s">
        <v>85</v>
      </c>
      <c r="G43" s="136">
        <v>1.03</v>
      </c>
      <c r="H43" s="136" t="s">
        <v>86</v>
      </c>
      <c r="I43" s="136" t="s">
        <v>87</v>
      </c>
      <c r="J43" s="136"/>
      <c r="K43" s="136" t="s">
        <v>88</v>
      </c>
      <c r="L43" s="137" t="s">
        <v>89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57" x14ac:dyDescent="0.25">
      <c r="A44" s="138">
        <v>3</v>
      </c>
      <c r="B44" s="139">
        <v>56</v>
      </c>
      <c r="C44" s="140" t="s">
        <v>90</v>
      </c>
      <c r="D44" s="141" t="s">
        <v>84</v>
      </c>
      <c r="E44" s="142">
        <v>5254.72</v>
      </c>
      <c r="F44" s="143" t="s">
        <v>91</v>
      </c>
      <c r="G44" s="142">
        <v>8.26</v>
      </c>
      <c r="H44" s="142" t="s">
        <v>92</v>
      </c>
      <c r="I44" s="142" t="s">
        <v>93</v>
      </c>
      <c r="J44" s="142"/>
      <c r="K44" s="142" t="s">
        <v>94</v>
      </c>
      <c r="L44" s="143" t="s">
        <v>95</v>
      </c>
      <c r="M44" s="143"/>
      <c r="N44" s="143" t="s">
        <v>82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96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97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2">
        <v>4</v>
      </c>
      <c r="B47" s="133">
        <v>46</v>
      </c>
      <c r="C47" s="134" t="s">
        <v>98</v>
      </c>
      <c r="D47" s="135" t="s">
        <v>99</v>
      </c>
      <c r="E47" s="136">
        <v>5013.63</v>
      </c>
      <c r="F47" s="137" t="s">
        <v>100</v>
      </c>
      <c r="G47" s="136" t="s">
        <v>101</v>
      </c>
      <c r="H47" s="136" t="s">
        <v>102</v>
      </c>
      <c r="I47" s="136" t="s">
        <v>103</v>
      </c>
      <c r="J47" s="136">
        <v>3</v>
      </c>
      <c r="K47" s="136" t="s">
        <v>104</v>
      </c>
      <c r="L47" s="137" t="s">
        <v>105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 t="s">
        <v>106</v>
      </c>
    </row>
    <row r="48" spans="1:22" ht="68.400000000000006" x14ac:dyDescent="0.25">
      <c r="A48" s="138">
        <v>5</v>
      </c>
      <c r="B48" s="139">
        <v>47</v>
      </c>
      <c r="C48" s="140" t="s">
        <v>107</v>
      </c>
      <c r="D48" s="141" t="s">
        <v>108</v>
      </c>
      <c r="E48" s="142">
        <v>22.8</v>
      </c>
      <c r="F48" s="143" t="s">
        <v>109</v>
      </c>
      <c r="G48" s="142"/>
      <c r="H48" s="142">
        <v>23</v>
      </c>
      <c r="I48" s="142" t="s">
        <v>110</v>
      </c>
      <c r="J48" s="142"/>
      <c r="K48" s="142">
        <v>68</v>
      </c>
      <c r="L48" s="143" t="s">
        <v>111</v>
      </c>
      <c r="M48" s="143"/>
      <c r="N48" s="143" t="s">
        <v>112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113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97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79.8" x14ac:dyDescent="0.25">
      <c r="A51" s="132">
        <v>6</v>
      </c>
      <c r="B51" s="133">
        <v>48</v>
      </c>
      <c r="C51" s="134" t="s">
        <v>114</v>
      </c>
      <c r="D51" s="135" t="s">
        <v>115</v>
      </c>
      <c r="E51" s="136">
        <v>8684.73</v>
      </c>
      <c r="F51" s="137" t="s">
        <v>116</v>
      </c>
      <c r="G51" s="136" t="s">
        <v>117</v>
      </c>
      <c r="H51" s="136" t="s">
        <v>118</v>
      </c>
      <c r="I51" s="136" t="s">
        <v>119</v>
      </c>
      <c r="J51" s="136">
        <v>3</v>
      </c>
      <c r="K51" s="136" t="s">
        <v>120</v>
      </c>
      <c r="L51" s="137" t="s">
        <v>121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 t="s">
        <v>122</v>
      </c>
    </row>
    <row r="52" spans="1:22" ht="79.8" x14ac:dyDescent="0.25">
      <c r="A52" s="132">
        <v>7</v>
      </c>
      <c r="B52" s="133">
        <v>49</v>
      </c>
      <c r="C52" s="134" t="s">
        <v>114</v>
      </c>
      <c r="D52" s="135" t="s">
        <v>123</v>
      </c>
      <c r="E52" s="136">
        <v>8684.73</v>
      </c>
      <c r="F52" s="137" t="s">
        <v>116</v>
      </c>
      <c r="G52" s="136" t="s">
        <v>117</v>
      </c>
      <c r="H52" s="136" t="s">
        <v>124</v>
      </c>
      <c r="I52" s="136" t="s">
        <v>125</v>
      </c>
      <c r="J52" s="136">
        <v>13</v>
      </c>
      <c r="K52" s="136" t="s">
        <v>126</v>
      </c>
      <c r="L52" s="137" t="s">
        <v>127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 t="s">
        <v>128</v>
      </c>
    </row>
    <row r="53" spans="1:22" ht="68.400000000000006" x14ac:dyDescent="0.25">
      <c r="A53" s="132">
        <v>8</v>
      </c>
      <c r="B53" s="133">
        <v>50</v>
      </c>
      <c r="C53" s="134" t="s">
        <v>129</v>
      </c>
      <c r="D53" s="135" t="s">
        <v>130</v>
      </c>
      <c r="E53" s="136">
        <v>39.1</v>
      </c>
      <c r="F53" s="137" t="s">
        <v>131</v>
      </c>
      <c r="G53" s="136"/>
      <c r="H53" s="136">
        <v>78</v>
      </c>
      <c r="I53" s="136" t="s">
        <v>132</v>
      </c>
      <c r="J53" s="136"/>
      <c r="K53" s="136">
        <v>331</v>
      </c>
      <c r="L53" s="137" t="s">
        <v>133</v>
      </c>
      <c r="M53" s="137"/>
      <c r="N53" s="137" t="s">
        <v>112</v>
      </c>
      <c r="O53" s="137"/>
      <c r="P53" s="137"/>
      <c r="Q53" s="137"/>
      <c r="R53" s="137"/>
      <c r="S53" s="137"/>
      <c r="T53" s="137"/>
      <c r="U53" s="137"/>
      <c r="V53" s="137"/>
    </row>
    <row r="54" spans="1:22" ht="79.8" x14ac:dyDescent="0.25">
      <c r="A54" s="132">
        <v>9</v>
      </c>
      <c r="B54" s="133">
        <v>51</v>
      </c>
      <c r="C54" s="134" t="s">
        <v>114</v>
      </c>
      <c r="D54" s="135" t="s">
        <v>134</v>
      </c>
      <c r="E54" s="136">
        <v>8684.73</v>
      </c>
      <c r="F54" s="137" t="s">
        <v>116</v>
      </c>
      <c r="G54" s="136" t="s">
        <v>117</v>
      </c>
      <c r="H54" s="136" t="s">
        <v>135</v>
      </c>
      <c r="I54" s="136" t="s">
        <v>136</v>
      </c>
      <c r="J54" s="136">
        <v>5</v>
      </c>
      <c r="K54" s="136" t="s">
        <v>137</v>
      </c>
      <c r="L54" s="137" t="s">
        <v>138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 t="s">
        <v>139</v>
      </c>
    </row>
    <row r="55" spans="1:22" ht="57" x14ac:dyDescent="0.25">
      <c r="A55" s="132">
        <v>10</v>
      </c>
      <c r="B55" s="133">
        <v>52</v>
      </c>
      <c r="C55" s="134" t="s">
        <v>140</v>
      </c>
      <c r="D55" s="135" t="s">
        <v>141</v>
      </c>
      <c r="E55" s="136">
        <v>508.07</v>
      </c>
      <c r="F55" s="137" t="s">
        <v>142</v>
      </c>
      <c r="G55" s="136">
        <v>1.03</v>
      </c>
      <c r="H55" s="136" t="s">
        <v>143</v>
      </c>
      <c r="I55" s="136" t="s">
        <v>144</v>
      </c>
      <c r="J55" s="136"/>
      <c r="K55" s="136" t="s">
        <v>145</v>
      </c>
      <c r="L55" s="137" t="s">
        <v>146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18.45" customHeight="1" x14ac:dyDescent="0.25">
      <c r="A56" s="130" t="s">
        <v>147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11</v>
      </c>
      <c r="B57" s="133">
        <v>53</v>
      </c>
      <c r="C57" s="134" t="s">
        <v>140</v>
      </c>
      <c r="D57" s="135" t="s">
        <v>148</v>
      </c>
      <c r="E57" s="136">
        <v>508.07</v>
      </c>
      <c r="F57" s="137" t="s">
        <v>142</v>
      </c>
      <c r="G57" s="136">
        <v>1.03</v>
      </c>
      <c r="H57" s="136" t="s">
        <v>149</v>
      </c>
      <c r="I57" s="136" t="s">
        <v>150</v>
      </c>
      <c r="J57" s="136"/>
      <c r="K57" s="136" t="s">
        <v>151</v>
      </c>
      <c r="L57" s="137" t="s">
        <v>152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153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12</v>
      </c>
      <c r="B59" s="133">
        <v>58</v>
      </c>
      <c r="C59" s="134" t="s">
        <v>154</v>
      </c>
      <c r="D59" s="135" t="s">
        <v>155</v>
      </c>
      <c r="E59" s="136">
        <v>511.67</v>
      </c>
      <c r="F59" s="137" t="s">
        <v>156</v>
      </c>
      <c r="G59" s="136">
        <v>1.03</v>
      </c>
      <c r="H59" s="136" t="s">
        <v>157</v>
      </c>
      <c r="I59" s="136" t="s">
        <v>158</v>
      </c>
      <c r="J59" s="136">
        <v>1</v>
      </c>
      <c r="K59" s="136" t="s">
        <v>159</v>
      </c>
      <c r="L59" s="137" t="s">
        <v>160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>
        <v>7</v>
      </c>
    </row>
    <row r="60" spans="1:22" ht="57" x14ac:dyDescent="0.25">
      <c r="A60" s="132">
        <v>13</v>
      </c>
      <c r="B60" s="133">
        <v>60</v>
      </c>
      <c r="C60" s="134" t="s">
        <v>161</v>
      </c>
      <c r="D60" s="135" t="s">
        <v>76</v>
      </c>
      <c r="E60" s="136">
        <v>1197.49</v>
      </c>
      <c r="F60" s="137" t="s">
        <v>162</v>
      </c>
      <c r="G60" s="136"/>
      <c r="H60" s="136" t="s">
        <v>163</v>
      </c>
      <c r="I60" s="136">
        <v>36</v>
      </c>
      <c r="J60" s="136"/>
      <c r="K60" s="136" t="s">
        <v>164</v>
      </c>
      <c r="L60" s="137" t="s">
        <v>165</v>
      </c>
      <c r="M60" s="137"/>
      <c r="N60" s="137" t="s">
        <v>82</v>
      </c>
      <c r="O60" s="137"/>
      <c r="P60" s="137"/>
      <c r="Q60" s="137"/>
      <c r="R60" s="137"/>
      <c r="S60" s="137"/>
      <c r="T60" s="137"/>
      <c r="U60" s="137"/>
      <c r="V60" s="137"/>
    </row>
    <row r="61" spans="1:22" ht="57" x14ac:dyDescent="0.25">
      <c r="A61" s="138">
        <v>14</v>
      </c>
      <c r="B61" s="139">
        <v>54</v>
      </c>
      <c r="C61" s="140" t="s">
        <v>90</v>
      </c>
      <c r="D61" s="141" t="s">
        <v>84</v>
      </c>
      <c r="E61" s="142">
        <v>5254.72</v>
      </c>
      <c r="F61" s="143" t="s">
        <v>91</v>
      </c>
      <c r="G61" s="142">
        <v>8.26</v>
      </c>
      <c r="H61" s="142" t="s">
        <v>92</v>
      </c>
      <c r="I61" s="142" t="s">
        <v>93</v>
      </c>
      <c r="J61" s="142"/>
      <c r="K61" s="142" t="s">
        <v>94</v>
      </c>
      <c r="L61" s="143" t="s">
        <v>95</v>
      </c>
      <c r="M61" s="143"/>
      <c r="N61" s="143" t="s">
        <v>82</v>
      </c>
      <c r="O61" s="143"/>
      <c r="P61" s="143"/>
      <c r="Q61" s="143"/>
      <c r="R61" s="143"/>
      <c r="S61" s="143"/>
      <c r="T61" s="143"/>
      <c r="U61" s="143"/>
      <c r="V61" s="143"/>
    </row>
    <row r="62" spans="1:22" ht="34.200000000000003" x14ac:dyDescent="0.25">
      <c r="A62" s="144" t="s">
        <v>166</v>
      </c>
      <c r="B62" s="145"/>
      <c r="C62" s="145"/>
      <c r="D62" s="145"/>
      <c r="E62" s="145"/>
      <c r="F62" s="145"/>
      <c r="G62" s="145"/>
      <c r="H62" s="146">
        <v>1979</v>
      </c>
      <c r="I62" s="146" t="s">
        <v>167</v>
      </c>
      <c r="J62" s="146">
        <v>25</v>
      </c>
      <c r="K62" s="146">
        <v>10733</v>
      </c>
      <c r="L62" s="146" t="s">
        <v>168</v>
      </c>
      <c r="M62" s="146"/>
      <c r="N62" s="146"/>
      <c r="O62" s="146"/>
      <c r="P62" s="146"/>
      <c r="Q62" s="146"/>
      <c r="R62" s="146"/>
      <c r="S62" s="146"/>
      <c r="T62" s="146"/>
      <c r="U62" s="146"/>
      <c r="V62" s="146" t="s">
        <v>169</v>
      </c>
    </row>
    <row r="63" spans="1:22" x14ac:dyDescent="0.25">
      <c r="A63" s="144" t="s">
        <v>170</v>
      </c>
      <c r="B63" s="145"/>
      <c r="C63" s="145"/>
      <c r="D63" s="145"/>
      <c r="E63" s="145"/>
      <c r="F63" s="145"/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171</v>
      </c>
      <c r="B64" s="145"/>
      <c r="C64" s="145"/>
      <c r="D64" s="145"/>
      <c r="E64" s="145"/>
      <c r="F64" s="145"/>
      <c r="G64" s="145"/>
      <c r="H64" s="146">
        <v>364</v>
      </c>
      <c r="I64" s="146"/>
      <c r="J64" s="146"/>
      <c r="K64" s="146">
        <v>4368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172</v>
      </c>
      <c r="B65" s="145"/>
      <c r="C65" s="145"/>
      <c r="D65" s="145"/>
      <c r="E65" s="145"/>
      <c r="F65" s="145"/>
      <c r="G65" s="145"/>
      <c r="H65" s="146">
        <v>1590</v>
      </c>
      <c r="I65" s="146"/>
      <c r="J65" s="146"/>
      <c r="K65" s="146">
        <v>6231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173</v>
      </c>
      <c r="B66" s="145"/>
      <c r="C66" s="145"/>
      <c r="D66" s="145"/>
      <c r="E66" s="145"/>
      <c r="F66" s="145"/>
      <c r="G66" s="145"/>
      <c r="H66" s="146">
        <v>25</v>
      </c>
      <c r="I66" s="146"/>
      <c r="J66" s="146"/>
      <c r="K66" s="146">
        <v>140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174</v>
      </c>
      <c r="B67" s="148"/>
      <c r="C67" s="148"/>
      <c r="D67" s="148"/>
      <c r="E67" s="148"/>
      <c r="F67" s="148"/>
      <c r="G67" s="148"/>
      <c r="H67" s="149">
        <v>353</v>
      </c>
      <c r="I67" s="149"/>
      <c r="J67" s="149"/>
      <c r="K67" s="149">
        <v>3608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175</v>
      </c>
      <c r="B68" s="148"/>
      <c r="C68" s="148"/>
      <c r="D68" s="148"/>
      <c r="E68" s="148"/>
      <c r="F68" s="148"/>
      <c r="G68" s="148"/>
      <c r="H68" s="149">
        <v>228</v>
      </c>
      <c r="I68" s="149"/>
      <c r="J68" s="149"/>
      <c r="K68" s="149">
        <v>2194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176</v>
      </c>
      <c r="B69" s="148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hidden="1" x14ac:dyDescent="0.25">
      <c r="A70" s="144" t="s">
        <v>177</v>
      </c>
      <c r="B70" s="145"/>
      <c r="C70" s="145"/>
      <c r="D70" s="145"/>
      <c r="E70" s="145"/>
      <c r="F70" s="145"/>
      <c r="G70" s="145"/>
      <c r="H70" s="146">
        <v>539</v>
      </c>
      <c r="I70" s="146"/>
      <c r="J70" s="146"/>
      <c r="K70" s="146">
        <v>3970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hidden="1" customHeight="1" x14ac:dyDescent="0.25">
      <c r="A71" s="144" t="s">
        <v>178</v>
      </c>
      <c r="B71" s="145"/>
      <c r="C71" s="145"/>
      <c r="D71" s="145"/>
      <c r="E71" s="145"/>
      <c r="F71" s="145"/>
      <c r="G71" s="145"/>
      <c r="H71" s="146">
        <v>1365</v>
      </c>
      <c r="I71" s="146"/>
      <c r="J71" s="146"/>
      <c r="K71" s="146">
        <v>9772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idden="1" x14ac:dyDescent="0.25">
      <c r="A72" s="144" t="s">
        <v>179</v>
      </c>
      <c r="B72" s="145"/>
      <c r="C72" s="145"/>
      <c r="D72" s="145"/>
      <c r="E72" s="145"/>
      <c r="F72" s="145"/>
      <c r="G72" s="145"/>
      <c r="H72" s="146">
        <v>656</v>
      </c>
      <c r="I72" s="146"/>
      <c r="J72" s="146"/>
      <c r="K72" s="146">
        <v>2793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180</v>
      </c>
      <c r="B73" s="145"/>
      <c r="C73" s="145"/>
      <c r="D73" s="145"/>
      <c r="E73" s="145"/>
      <c r="F73" s="145"/>
      <c r="G73" s="145"/>
      <c r="H73" s="146">
        <v>2560</v>
      </c>
      <c r="I73" s="146"/>
      <c r="J73" s="146"/>
      <c r="K73" s="146">
        <v>16535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customHeight="1" x14ac:dyDescent="0.25">
      <c r="A74" s="144" t="s">
        <v>181</v>
      </c>
      <c r="B74" s="145"/>
      <c r="C74" s="145"/>
      <c r="D74" s="145"/>
      <c r="E74" s="145"/>
      <c r="F74" s="145"/>
      <c r="G74" s="145"/>
      <c r="H74" s="146">
        <v>307.73</v>
      </c>
      <c r="I74" s="146"/>
      <c r="J74" s="146"/>
      <c r="K74" s="146">
        <v>1316.12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7" t="s">
        <v>182</v>
      </c>
      <c r="B75" s="148"/>
      <c r="C75" s="148"/>
      <c r="D75" s="148"/>
      <c r="E75" s="148"/>
      <c r="F75" s="148"/>
      <c r="G75" s="148"/>
      <c r="H75" s="149">
        <v>2867.73</v>
      </c>
      <c r="I75" s="149"/>
      <c r="J75" s="149"/>
      <c r="K75" s="149">
        <v>17851.12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50"/>
      <c r="B76" s="39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50"/>
      <c r="B77" s="39"/>
      <c r="C77" s="73" t="s">
        <v>64</v>
      </c>
      <c r="D77" s="48"/>
      <c r="E77" s="48"/>
      <c r="F77" s="48"/>
      <c r="G77" s="48"/>
      <c r="H77" s="74">
        <f>IF(ISBLANK(Y30),"",ROUND(Z30/Y30,2)*100)</f>
        <v>97</v>
      </c>
      <c r="I77" s="48"/>
      <c r="J77" s="48"/>
      <c r="K77" s="74">
        <f>IF(ISBLANK(Y31),"",ROUND(Z31/Y31,2)*100)</f>
        <v>83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50"/>
      <c r="B78" s="39"/>
      <c r="C78" s="73" t="s">
        <v>65</v>
      </c>
      <c r="D78" s="48"/>
      <c r="E78" s="48"/>
      <c r="F78" s="48"/>
      <c r="G78" s="48"/>
      <c r="H78" s="45">
        <f>IF(ISBLANK(Y30),"",ROUND(AA30/Y30,2)*100)</f>
        <v>63</v>
      </c>
      <c r="I78" s="48"/>
      <c r="J78" s="48"/>
      <c r="K78" s="45">
        <f>IF(ISBLANK(Y31),"",ROUND(AA31/Y31,2)*100)</f>
        <v>50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28"/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75" t="s">
        <v>71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3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75" t="s">
        <v>72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2:22" x14ac:dyDescent="0.25">
      <c r="B83" s="46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  <row r="96" spans="2:22" x14ac:dyDescent="0.25">
      <c r="C96" s="49"/>
      <c r="D96" s="49"/>
      <c r="E96" s="49"/>
      <c r="F96" s="49"/>
      <c r="G96" s="49"/>
    </row>
  </sheetData>
  <mergeCells count="54">
    <mergeCell ref="A72:G72"/>
    <mergeCell ref="A73:G73"/>
    <mergeCell ref="A74:G74"/>
    <mergeCell ref="A75:G75"/>
    <mergeCell ref="A66:G66"/>
    <mergeCell ref="A67:G67"/>
    <mergeCell ref="A68:G68"/>
    <mergeCell ref="A69:G69"/>
    <mergeCell ref="A70:G70"/>
    <mergeCell ref="A71:G71"/>
    <mergeCell ref="A56:V56"/>
    <mergeCell ref="A58:V58"/>
    <mergeCell ref="A62:G62"/>
    <mergeCell ref="A63:G63"/>
    <mergeCell ref="A64:G64"/>
    <mergeCell ref="A65:G65"/>
    <mergeCell ref="A40:V40"/>
    <mergeCell ref="A41:V41"/>
    <mergeCell ref="A45:V45"/>
    <mergeCell ref="A46:V46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2867.73/1000</f>
        <v>2.8677299999999999</v>
      </c>
      <c r="H11" s="85"/>
      <c r="I11" s="55" t="s">
        <v>6</v>
      </c>
      <c r="J11" s="86">
        <f>17851.12/1000</f>
        <v>17.851119999999998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3.3939999999999998E-2</v>
      </c>
      <c r="H14" s="85"/>
      <c r="I14" s="55" t="s">
        <v>8</v>
      </c>
      <c r="J14" s="86">
        <f>(P14+P15)/1000</f>
        <v>3.3939999999999998E-2</v>
      </c>
      <c r="K14" s="87"/>
      <c r="L14" s="58">
        <v>1697</v>
      </c>
      <c r="M14" s="35" t="s">
        <v>8</v>
      </c>
      <c r="N14" s="57"/>
      <c r="O14" s="26">
        <v>33.9</v>
      </c>
      <c r="P14" s="27">
        <v>33.9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364/1000</f>
        <v>0.36399999999999999</v>
      </c>
      <c r="H15" s="117"/>
      <c r="I15" s="55" t="s">
        <v>6</v>
      </c>
      <c r="J15" s="86">
        <f>4368/1000</f>
        <v>4.3680000000000003</v>
      </c>
      <c r="K15" s="87"/>
      <c r="L15" s="59">
        <v>19936</v>
      </c>
      <c r="M15" s="35" t="s">
        <v>6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185</v>
      </c>
      <c r="C26" s="134" t="s">
        <v>186</v>
      </c>
      <c r="D26" s="154" t="s">
        <v>187</v>
      </c>
      <c r="E26" s="155">
        <v>3.55</v>
      </c>
      <c r="F26" s="136" t="s">
        <v>188</v>
      </c>
      <c r="G26" s="136">
        <v>35.32</v>
      </c>
      <c r="H26" s="156"/>
      <c r="I26" s="156"/>
      <c r="J26" s="136" t="s">
        <v>189</v>
      </c>
      <c r="K26" s="136">
        <v>423.8</v>
      </c>
      <c r="L26" s="157"/>
      <c r="M26" s="156">
        <f>IF(ISNUMBER(K26/G26),IF(NOT(K26/G26=0),K26/G26, " "), " ")</f>
        <v>11.998867497168742</v>
      </c>
      <c r="N26" s="154"/>
    </row>
    <row r="27" spans="1:23" s="29" customFormat="1" ht="22.8" x14ac:dyDescent="0.25">
      <c r="A27" s="152">
        <v>2</v>
      </c>
      <c r="B27" s="153" t="s">
        <v>190</v>
      </c>
      <c r="C27" s="134" t="s">
        <v>191</v>
      </c>
      <c r="D27" s="154" t="s">
        <v>187</v>
      </c>
      <c r="E27" s="155">
        <v>10.039999999999999</v>
      </c>
      <c r="F27" s="136" t="s">
        <v>192</v>
      </c>
      <c r="G27" s="136">
        <v>103.72</v>
      </c>
      <c r="H27" s="156"/>
      <c r="I27" s="156"/>
      <c r="J27" s="136" t="s">
        <v>193</v>
      </c>
      <c r="K27" s="136">
        <v>1245.46</v>
      </c>
      <c r="L27" s="157"/>
      <c r="M27" s="156">
        <f>IF(ISNUMBER(K27/G27),IF(NOT(K27/G27=0),K27/G27, " "), " ")</f>
        <v>12.007905900501351</v>
      </c>
      <c r="N27" s="154"/>
    </row>
    <row r="28" spans="1:23" s="29" customFormat="1" ht="22.8" x14ac:dyDescent="0.25">
      <c r="A28" s="152">
        <v>3</v>
      </c>
      <c r="B28" s="153" t="s">
        <v>194</v>
      </c>
      <c r="C28" s="134" t="s">
        <v>195</v>
      </c>
      <c r="D28" s="154" t="s">
        <v>187</v>
      </c>
      <c r="E28" s="155">
        <v>5.34</v>
      </c>
      <c r="F28" s="136" t="s">
        <v>196</v>
      </c>
      <c r="G28" s="136">
        <v>57.57</v>
      </c>
      <c r="H28" s="156"/>
      <c r="I28" s="156"/>
      <c r="J28" s="136" t="s">
        <v>197</v>
      </c>
      <c r="K28" s="136">
        <v>691.26</v>
      </c>
      <c r="L28" s="157"/>
      <c r="M28" s="156">
        <f>IF(ISNUMBER(K28/G28),IF(NOT(K28/G28=0),K28/G28, " "), " ")</f>
        <v>12.007295466388744</v>
      </c>
      <c r="N28" s="154"/>
    </row>
    <row r="29" spans="1:23" s="29" customFormat="1" ht="22.8" x14ac:dyDescent="0.25">
      <c r="A29" s="152">
        <v>4</v>
      </c>
      <c r="B29" s="153" t="s">
        <v>198</v>
      </c>
      <c r="C29" s="134" t="s">
        <v>199</v>
      </c>
      <c r="D29" s="154" t="s">
        <v>187</v>
      </c>
      <c r="E29" s="155">
        <v>3.26</v>
      </c>
      <c r="F29" s="136" t="s">
        <v>200</v>
      </c>
      <c r="G29" s="136">
        <v>35.6</v>
      </c>
      <c r="H29" s="156"/>
      <c r="I29" s="156"/>
      <c r="J29" s="136" t="s">
        <v>201</v>
      </c>
      <c r="K29" s="136">
        <v>427.22</v>
      </c>
      <c r="L29" s="157"/>
      <c r="M29" s="156">
        <f>IF(ISNUMBER(K29/G29),IF(NOT(K29/G29=0),K29/G29, " "), " ")</f>
        <v>12.000561797752809</v>
      </c>
      <c r="N29" s="154"/>
    </row>
    <row r="30" spans="1:23" ht="22.8" x14ac:dyDescent="0.25">
      <c r="A30" s="152">
        <v>5</v>
      </c>
      <c r="B30" s="153" t="s">
        <v>202</v>
      </c>
      <c r="C30" s="134" t="s">
        <v>203</v>
      </c>
      <c r="D30" s="154" t="s">
        <v>187</v>
      </c>
      <c r="E30" s="155">
        <v>11.71</v>
      </c>
      <c r="F30" s="136" t="s">
        <v>204</v>
      </c>
      <c r="G30" s="136">
        <v>131.15</v>
      </c>
      <c r="H30" s="156"/>
      <c r="I30" s="156"/>
      <c r="J30" s="136" t="s">
        <v>205</v>
      </c>
      <c r="K30" s="136">
        <v>1573.94</v>
      </c>
      <c r="L30" s="157"/>
      <c r="M30" s="156">
        <f>IF(ISNUMBER(K30/G30),IF(NOT(K30/G30=0),K30/G30, " "), " ")</f>
        <v>12.00106747998475</v>
      </c>
      <c r="N30" s="154"/>
    </row>
    <row r="31" spans="1:23" ht="22.8" x14ac:dyDescent="0.25">
      <c r="A31" s="152">
        <v>6</v>
      </c>
      <c r="B31" s="153">
        <v>2</v>
      </c>
      <c r="C31" s="134" t="s">
        <v>206</v>
      </c>
      <c r="D31" s="154" t="s">
        <v>187</v>
      </c>
      <c r="E31" s="155">
        <v>0.04</v>
      </c>
      <c r="F31" s="136" t="s">
        <v>207</v>
      </c>
      <c r="G31" s="136"/>
      <c r="H31" s="156"/>
      <c r="I31" s="156"/>
      <c r="J31" s="136" t="s">
        <v>207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208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30954</v>
      </c>
      <c r="C33" s="134" t="s">
        <v>209</v>
      </c>
      <c r="D33" s="154" t="s">
        <v>210</v>
      </c>
      <c r="E33" s="155">
        <v>0.04</v>
      </c>
      <c r="F33" s="136" t="s">
        <v>211</v>
      </c>
      <c r="G33" s="136">
        <v>1.35</v>
      </c>
      <c r="H33" s="156"/>
      <c r="I33" s="156"/>
      <c r="J33" s="136" t="s">
        <v>212</v>
      </c>
      <c r="K33" s="136">
        <v>6.52</v>
      </c>
      <c r="L33" s="157"/>
      <c r="M33" s="156">
        <f>IF(ISNUMBER(K33/G33),IF(NOT(K33/G33=0),K33/G33, " "), " ")</f>
        <v>4.8296296296296291</v>
      </c>
      <c r="N33" s="154" t="s">
        <v>213</v>
      </c>
    </row>
    <row r="34" spans="1:14" ht="22.8" x14ac:dyDescent="0.25">
      <c r="A34" s="152">
        <v>8</v>
      </c>
      <c r="B34" s="153">
        <v>40502</v>
      </c>
      <c r="C34" s="134" t="s">
        <v>214</v>
      </c>
      <c r="D34" s="154" t="s">
        <v>210</v>
      </c>
      <c r="E34" s="155">
        <v>2.2200000000000002</v>
      </c>
      <c r="F34" s="136" t="s">
        <v>215</v>
      </c>
      <c r="G34" s="136">
        <v>17.399999999999999</v>
      </c>
      <c r="H34" s="156"/>
      <c r="I34" s="156"/>
      <c r="J34" s="136" t="s">
        <v>216</v>
      </c>
      <c r="K34" s="136">
        <v>99.9</v>
      </c>
      <c r="L34" s="157"/>
      <c r="M34" s="156">
        <f>IF(ISNUMBER(K34/G34),IF(NOT(K34/G34=0),K34/G34, " "), " ")</f>
        <v>5.7413793103448283</v>
      </c>
      <c r="N34" s="154" t="s">
        <v>217</v>
      </c>
    </row>
    <row r="35" spans="1:14" ht="22.8" x14ac:dyDescent="0.25">
      <c r="A35" s="152">
        <v>9</v>
      </c>
      <c r="B35" s="153">
        <v>40504</v>
      </c>
      <c r="C35" s="134" t="s">
        <v>218</v>
      </c>
      <c r="D35" s="154" t="s">
        <v>210</v>
      </c>
      <c r="E35" s="155">
        <v>0.96</v>
      </c>
      <c r="F35" s="136" t="s">
        <v>219</v>
      </c>
      <c r="G35" s="136">
        <v>1.23</v>
      </c>
      <c r="H35" s="156"/>
      <c r="I35" s="156"/>
      <c r="J35" s="136" t="s">
        <v>220</v>
      </c>
      <c r="K35" s="136">
        <v>2.88</v>
      </c>
      <c r="L35" s="157"/>
      <c r="M35" s="156">
        <f>IF(ISNUMBER(K35/G35),IF(NOT(K35/G35=0),K35/G35, " "), " ")</f>
        <v>2.3414634146341462</v>
      </c>
      <c r="N35" s="154" t="s">
        <v>217</v>
      </c>
    </row>
    <row r="36" spans="1:14" ht="22.8" x14ac:dyDescent="0.25">
      <c r="A36" s="152">
        <v>10</v>
      </c>
      <c r="B36" s="153">
        <v>400001</v>
      </c>
      <c r="C36" s="134" t="s">
        <v>221</v>
      </c>
      <c r="D36" s="154" t="s">
        <v>210</v>
      </c>
      <c r="E36" s="155">
        <v>0.05</v>
      </c>
      <c r="F36" s="136" t="s">
        <v>222</v>
      </c>
      <c r="G36" s="136">
        <v>5.15</v>
      </c>
      <c r="H36" s="156"/>
      <c r="I36" s="156"/>
      <c r="J36" s="136" t="s">
        <v>223</v>
      </c>
      <c r="K36" s="136">
        <v>29.35</v>
      </c>
      <c r="L36" s="157"/>
      <c r="M36" s="156">
        <f>IF(ISNUMBER(K36/G36),IF(NOT(K36/G36=0),K36/G36, " "), " ")</f>
        <v>5.6990291262135919</v>
      </c>
      <c r="N36" s="154" t="s">
        <v>217</v>
      </c>
    </row>
    <row r="37" spans="1:14" ht="19.350000000000001" customHeight="1" x14ac:dyDescent="0.25">
      <c r="A37" s="128" t="s">
        <v>224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11</v>
      </c>
      <c r="B38" s="153" t="s">
        <v>225</v>
      </c>
      <c r="C38" s="134" t="s">
        <v>226</v>
      </c>
      <c r="D38" s="154" t="s">
        <v>227</v>
      </c>
      <c r="E38" s="155">
        <v>0.2646</v>
      </c>
      <c r="F38" s="136" t="s">
        <v>228</v>
      </c>
      <c r="G38" s="136">
        <v>1.65</v>
      </c>
      <c r="H38" s="156">
        <v>42.66</v>
      </c>
      <c r="I38" s="156">
        <v>11.3</v>
      </c>
      <c r="J38" s="136" t="s">
        <v>229</v>
      </c>
      <c r="K38" s="136">
        <v>12.98</v>
      </c>
      <c r="L38" s="157"/>
      <c r="M38" s="156">
        <f>IF(ISNUMBER(K38/G38),IF(NOT(K38/G38=0),K38/G38, " "), " ")</f>
        <v>7.8666666666666671</v>
      </c>
      <c r="N38" s="154" t="s">
        <v>230</v>
      </c>
    </row>
    <row r="39" spans="1:14" ht="34.200000000000003" x14ac:dyDescent="0.25">
      <c r="A39" s="152">
        <v>12</v>
      </c>
      <c r="B39" s="153" t="s">
        <v>231</v>
      </c>
      <c r="C39" s="134" t="s">
        <v>232</v>
      </c>
      <c r="D39" s="154" t="s">
        <v>233</v>
      </c>
      <c r="E39" s="155">
        <v>8.9999999999999998E-4</v>
      </c>
      <c r="F39" s="136" t="s">
        <v>234</v>
      </c>
      <c r="G39" s="136">
        <v>9.17</v>
      </c>
      <c r="H39" s="156">
        <v>69600</v>
      </c>
      <c r="I39" s="156">
        <v>62.64</v>
      </c>
      <c r="J39" s="136" t="s">
        <v>235</v>
      </c>
      <c r="K39" s="136">
        <v>64.16</v>
      </c>
      <c r="L39" s="157"/>
      <c r="M39" s="156">
        <f>IF(ISNUMBER(K39/G39),IF(NOT(K39/G39=0),K39/G39, " "), " ")</f>
        <v>6.9967284623773169</v>
      </c>
      <c r="N39" s="154" t="s">
        <v>236</v>
      </c>
    </row>
    <row r="40" spans="1:14" ht="22.8" x14ac:dyDescent="0.25">
      <c r="A40" s="152">
        <v>13</v>
      </c>
      <c r="B40" s="153" t="s">
        <v>237</v>
      </c>
      <c r="C40" s="134" t="s">
        <v>238</v>
      </c>
      <c r="D40" s="154" t="s">
        <v>233</v>
      </c>
      <c r="E40" s="155">
        <v>5.9999999999999995E-4</v>
      </c>
      <c r="F40" s="136" t="s">
        <v>239</v>
      </c>
      <c r="G40" s="136">
        <v>6.41</v>
      </c>
      <c r="H40" s="156">
        <v>59337.87</v>
      </c>
      <c r="I40" s="156">
        <v>35.590000000000003</v>
      </c>
      <c r="J40" s="136" t="s">
        <v>240</v>
      </c>
      <c r="K40" s="136">
        <v>36.49</v>
      </c>
      <c r="L40" s="157"/>
      <c r="M40" s="156">
        <f>IF(ISNUMBER(K40/G40),IF(NOT(K40/G40=0),K40/G40, " "), " ")</f>
        <v>5.6926677067082689</v>
      </c>
      <c r="N40" s="154" t="s">
        <v>241</v>
      </c>
    </row>
    <row r="41" spans="1:14" ht="34.200000000000003" x14ac:dyDescent="0.25">
      <c r="A41" s="152">
        <v>14</v>
      </c>
      <c r="B41" s="153" t="s">
        <v>242</v>
      </c>
      <c r="C41" s="134" t="s">
        <v>243</v>
      </c>
      <c r="D41" s="154" t="s">
        <v>227</v>
      </c>
      <c r="E41" s="155">
        <v>0.21010000000000001</v>
      </c>
      <c r="F41" s="136" t="s">
        <v>244</v>
      </c>
      <c r="G41" s="136">
        <v>21.22</v>
      </c>
      <c r="H41" s="156">
        <v>451</v>
      </c>
      <c r="I41" s="156">
        <v>94.75</v>
      </c>
      <c r="J41" s="136" t="s">
        <v>245</v>
      </c>
      <c r="K41" s="136">
        <v>98.8</v>
      </c>
      <c r="L41" s="157"/>
      <c r="M41" s="156">
        <f>IF(ISNUMBER(K41/G41),IF(NOT(K41/G41=0),K41/G41, " "), " ")</f>
        <v>4.6559849198868992</v>
      </c>
      <c r="N41" s="154" t="s">
        <v>246</v>
      </c>
    </row>
    <row r="42" spans="1:14" ht="34.200000000000003" x14ac:dyDescent="0.25">
      <c r="A42" s="152">
        <v>15</v>
      </c>
      <c r="B42" s="153" t="s">
        <v>247</v>
      </c>
      <c r="C42" s="134" t="s">
        <v>248</v>
      </c>
      <c r="D42" s="154" t="s">
        <v>249</v>
      </c>
      <c r="E42" s="155">
        <v>4.0000000000000002E-4</v>
      </c>
      <c r="F42" s="136" t="s">
        <v>250</v>
      </c>
      <c r="G42" s="136">
        <v>0.02</v>
      </c>
      <c r="H42" s="156">
        <v>219.37</v>
      </c>
      <c r="I42" s="156">
        <v>0.09</v>
      </c>
      <c r="J42" s="136" t="s">
        <v>251</v>
      </c>
      <c r="K42" s="136">
        <v>0.09</v>
      </c>
      <c r="L42" s="157"/>
      <c r="M42" s="156">
        <f>IF(ISNUMBER(K42/G42),IF(NOT(K42/G42=0),K42/G42, " "), " ")</f>
        <v>4.5</v>
      </c>
      <c r="N42" s="154" t="s">
        <v>252</v>
      </c>
    </row>
    <row r="43" spans="1:14" ht="45.6" x14ac:dyDescent="0.25">
      <c r="A43" s="152">
        <v>16</v>
      </c>
      <c r="B43" s="153" t="s">
        <v>253</v>
      </c>
      <c r="C43" s="134" t="s">
        <v>254</v>
      </c>
      <c r="D43" s="154" t="s">
        <v>249</v>
      </c>
      <c r="E43" s="155">
        <v>0.6</v>
      </c>
      <c r="F43" s="136" t="s">
        <v>255</v>
      </c>
      <c r="G43" s="136">
        <v>13.68</v>
      </c>
      <c r="H43" s="156">
        <v>121.01</v>
      </c>
      <c r="I43" s="156">
        <v>72.61</v>
      </c>
      <c r="J43" s="136" t="s">
        <v>256</v>
      </c>
      <c r="K43" s="136">
        <v>74.260000000000005</v>
      </c>
      <c r="L43" s="157"/>
      <c r="M43" s="156">
        <f>IF(ISNUMBER(K43/G43),IF(NOT(K43/G43=0),K43/G43, " "), " ")</f>
        <v>5.4283625730994158</v>
      </c>
      <c r="N43" s="154" t="s">
        <v>257</v>
      </c>
    </row>
    <row r="44" spans="1:14" ht="34.200000000000003" x14ac:dyDescent="0.25">
      <c r="A44" s="152">
        <v>17</v>
      </c>
      <c r="B44" s="153" t="s">
        <v>258</v>
      </c>
      <c r="C44" s="134" t="s">
        <v>259</v>
      </c>
      <c r="D44" s="154" t="s">
        <v>233</v>
      </c>
      <c r="E44" s="155">
        <v>1.1999999999999999E-3</v>
      </c>
      <c r="F44" s="136" t="s">
        <v>260</v>
      </c>
      <c r="G44" s="136">
        <v>11.03</v>
      </c>
      <c r="H44" s="156">
        <v>39771</v>
      </c>
      <c r="I44" s="156">
        <v>47.73</v>
      </c>
      <c r="J44" s="136" t="s">
        <v>261</v>
      </c>
      <c r="K44" s="136">
        <v>49.04</v>
      </c>
      <c r="L44" s="157"/>
      <c r="M44" s="156">
        <f>IF(ISNUMBER(K44/G44),IF(NOT(K44/G44=0),K44/G44, " "), " ")</f>
        <v>4.4460562103354491</v>
      </c>
      <c r="N44" s="154" t="s">
        <v>262</v>
      </c>
    </row>
    <row r="45" spans="1:14" ht="34.200000000000003" x14ac:dyDescent="0.25">
      <c r="A45" s="152">
        <v>18</v>
      </c>
      <c r="B45" s="153" t="s">
        <v>263</v>
      </c>
      <c r="C45" s="134" t="s">
        <v>264</v>
      </c>
      <c r="D45" s="154" t="s">
        <v>233</v>
      </c>
      <c r="E45" s="155">
        <v>4.6699999999999998E-2</v>
      </c>
      <c r="F45" s="136" t="s">
        <v>265</v>
      </c>
      <c r="G45" s="136">
        <v>550.13</v>
      </c>
      <c r="H45" s="156">
        <v>36017</v>
      </c>
      <c r="I45" s="156">
        <v>1681.99</v>
      </c>
      <c r="J45" s="136" t="s">
        <v>266</v>
      </c>
      <c r="K45" s="136">
        <v>1728.24</v>
      </c>
      <c r="L45" s="157"/>
      <c r="M45" s="156">
        <f>IF(ISNUMBER(K45/G45),IF(NOT(K45/G45=0),K45/G45, " "), " ")</f>
        <v>3.1415120062530675</v>
      </c>
      <c r="N45" s="154" t="s">
        <v>267</v>
      </c>
    </row>
    <row r="46" spans="1:14" ht="34.200000000000003" x14ac:dyDescent="0.25">
      <c r="A46" s="152">
        <v>19</v>
      </c>
      <c r="B46" s="153" t="s">
        <v>268</v>
      </c>
      <c r="C46" s="134" t="s">
        <v>269</v>
      </c>
      <c r="D46" s="154" t="s">
        <v>233</v>
      </c>
      <c r="E46" s="155">
        <v>1.6000000000000001E-3</v>
      </c>
      <c r="F46" s="136" t="s">
        <v>270</v>
      </c>
      <c r="G46" s="136">
        <v>33.450000000000003</v>
      </c>
      <c r="H46" s="156">
        <v>59777.7</v>
      </c>
      <c r="I46" s="156">
        <v>95.64</v>
      </c>
      <c r="J46" s="136" t="s">
        <v>271</v>
      </c>
      <c r="K46" s="136">
        <v>98.04</v>
      </c>
      <c r="L46" s="157"/>
      <c r="M46" s="156">
        <f>IF(ISNUMBER(K46/G46),IF(NOT(K46/G46=0),K46/G46, " "), " ")</f>
        <v>2.9309417040358743</v>
      </c>
      <c r="N46" s="154" t="s">
        <v>272</v>
      </c>
    </row>
    <row r="47" spans="1:14" ht="57" x14ac:dyDescent="0.25">
      <c r="A47" s="152">
        <v>20</v>
      </c>
      <c r="B47" s="153" t="s">
        <v>273</v>
      </c>
      <c r="C47" s="134" t="s">
        <v>274</v>
      </c>
      <c r="D47" s="154" t="s">
        <v>275</v>
      </c>
      <c r="E47" s="155">
        <v>2.14</v>
      </c>
      <c r="F47" s="136" t="s">
        <v>276</v>
      </c>
      <c r="G47" s="136">
        <v>69.12</v>
      </c>
      <c r="H47" s="156">
        <v>132.22999999999999</v>
      </c>
      <c r="I47" s="156">
        <v>282.97000000000003</v>
      </c>
      <c r="J47" s="136" t="s">
        <v>277</v>
      </c>
      <c r="K47" s="136">
        <v>291.17</v>
      </c>
      <c r="L47" s="157"/>
      <c r="M47" s="156">
        <f>IF(ISNUMBER(K47/G47),IF(NOT(K47/G47=0),K47/G47, " "), " ")</f>
        <v>4.2125289351851851</v>
      </c>
      <c r="N47" s="154" t="s">
        <v>278</v>
      </c>
    </row>
    <row r="48" spans="1:14" ht="57" x14ac:dyDescent="0.25">
      <c r="A48" s="152">
        <v>21</v>
      </c>
      <c r="B48" s="153" t="s">
        <v>279</v>
      </c>
      <c r="C48" s="134" t="s">
        <v>280</v>
      </c>
      <c r="D48" s="154" t="s">
        <v>275</v>
      </c>
      <c r="E48" s="155">
        <v>7.8109999999999999</v>
      </c>
      <c r="F48" s="136" t="s">
        <v>281</v>
      </c>
      <c r="G48" s="136">
        <v>480.38</v>
      </c>
      <c r="H48" s="156">
        <v>251.78</v>
      </c>
      <c r="I48" s="156">
        <v>1966.65</v>
      </c>
      <c r="J48" s="136" t="s">
        <v>282</v>
      </c>
      <c r="K48" s="136">
        <v>2023.59</v>
      </c>
      <c r="L48" s="157"/>
      <c r="M48" s="156">
        <f>IF(ISNUMBER(K48/G48),IF(NOT(K48/G48=0),K48/G48, " "), " ")</f>
        <v>4.2124776218826758</v>
      </c>
      <c r="N48" s="154" t="s">
        <v>283</v>
      </c>
    </row>
    <row r="49" spans="1:14" ht="34.200000000000003" x14ac:dyDescent="0.25">
      <c r="A49" s="152">
        <v>22</v>
      </c>
      <c r="B49" s="153" t="s">
        <v>284</v>
      </c>
      <c r="C49" s="134" t="s">
        <v>285</v>
      </c>
      <c r="D49" s="154" t="s">
        <v>275</v>
      </c>
      <c r="E49" s="155">
        <v>3.4350000000000001</v>
      </c>
      <c r="F49" s="136" t="s">
        <v>286</v>
      </c>
      <c r="G49" s="136">
        <v>210.84</v>
      </c>
      <c r="H49" s="156">
        <v>250.02</v>
      </c>
      <c r="I49" s="156">
        <v>858.82</v>
      </c>
      <c r="J49" s="136" t="s">
        <v>287</v>
      </c>
      <c r="K49" s="136">
        <v>867.99</v>
      </c>
      <c r="L49" s="157"/>
      <c r="M49" s="156">
        <f>IF(ISNUMBER(K49/G49),IF(NOT(K49/G49=0),K49/G49, " "), " ")</f>
        <v>4.1168184405236197</v>
      </c>
      <c r="N49" s="154" t="s">
        <v>288</v>
      </c>
    </row>
    <row r="50" spans="1:14" ht="34.200000000000003" x14ac:dyDescent="0.25">
      <c r="A50" s="152">
        <v>23</v>
      </c>
      <c r="B50" s="153" t="s">
        <v>289</v>
      </c>
      <c r="C50" s="134" t="s">
        <v>290</v>
      </c>
      <c r="D50" s="154" t="s">
        <v>291</v>
      </c>
      <c r="E50" s="155">
        <v>2</v>
      </c>
      <c r="F50" s="136" t="s">
        <v>292</v>
      </c>
      <c r="G50" s="136">
        <v>75.98</v>
      </c>
      <c r="H50" s="156">
        <v>213.35</v>
      </c>
      <c r="I50" s="156">
        <v>426.7</v>
      </c>
      <c r="J50" s="136" t="s">
        <v>293</v>
      </c>
      <c r="K50" s="136">
        <v>432.12</v>
      </c>
      <c r="L50" s="157"/>
      <c r="M50" s="156">
        <f>IF(ISNUMBER(K50/G50),IF(NOT(K50/G50=0),K50/G50, " "), " ")</f>
        <v>5.6872861279284024</v>
      </c>
      <c r="N50" s="154" t="s">
        <v>294</v>
      </c>
    </row>
    <row r="51" spans="1:14" ht="34.200000000000003" x14ac:dyDescent="0.25">
      <c r="A51" s="152">
        <v>24</v>
      </c>
      <c r="B51" s="153" t="s">
        <v>295</v>
      </c>
      <c r="C51" s="134" t="s">
        <v>296</v>
      </c>
      <c r="D51" s="154" t="s">
        <v>227</v>
      </c>
      <c r="E51" s="155">
        <v>2.34</v>
      </c>
      <c r="F51" s="136" t="s">
        <v>297</v>
      </c>
      <c r="G51" s="136">
        <v>7.27</v>
      </c>
      <c r="H51" s="156">
        <v>24.12</v>
      </c>
      <c r="I51" s="156">
        <v>56.44</v>
      </c>
      <c r="J51" s="136" t="s">
        <v>298</v>
      </c>
      <c r="K51" s="136">
        <v>56.44</v>
      </c>
      <c r="L51" s="157"/>
      <c r="M51" s="156">
        <f>IF(ISNUMBER(K51/G51),IF(NOT(K51/G51=0),K51/G51, " "), " ")</f>
        <v>7.763411279229711</v>
      </c>
      <c r="N51" s="154" t="s">
        <v>299</v>
      </c>
    </row>
    <row r="52" spans="1:14" ht="57" x14ac:dyDescent="0.25">
      <c r="A52" s="152">
        <v>25</v>
      </c>
      <c r="B52" s="153" t="s">
        <v>300</v>
      </c>
      <c r="C52" s="134" t="s">
        <v>301</v>
      </c>
      <c r="D52" s="154" t="s">
        <v>291</v>
      </c>
      <c r="E52" s="155">
        <v>1</v>
      </c>
      <c r="F52" s="136" t="s">
        <v>255</v>
      </c>
      <c r="G52" s="136">
        <v>22.8</v>
      </c>
      <c r="H52" s="156"/>
      <c r="I52" s="156"/>
      <c r="J52" s="136" t="s">
        <v>302</v>
      </c>
      <c r="K52" s="136">
        <v>68.31</v>
      </c>
      <c r="L52" s="157"/>
      <c r="M52" s="156">
        <f>IF(ISNUMBER(K52/G52),IF(NOT(K52/G52=0),K52/G52, " "), " ")</f>
        <v>2.9960526315789475</v>
      </c>
      <c r="N52" s="154" t="s">
        <v>303</v>
      </c>
    </row>
    <row r="53" spans="1:14" ht="57" x14ac:dyDescent="0.25">
      <c r="A53" s="152">
        <v>26</v>
      </c>
      <c r="B53" s="153" t="s">
        <v>304</v>
      </c>
      <c r="C53" s="134" t="s">
        <v>305</v>
      </c>
      <c r="D53" s="154" t="s">
        <v>291</v>
      </c>
      <c r="E53" s="155">
        <v>2</v>
      </c>
      <c r="F53" s="136" t="s">
        <v>306</v>
      </c>
      <c r="G53" s="136">
        <v>78.2</v>
      </c>
      <c r="H53" s="156"/>
      <c r="I53" s="156"/>
      <c r="J53" s="136" t="s">
        <v>307</v>
      </c>
      <c r="K53" s="136">
        <v>331.1</v>
      </c>
      <c r="L53" s="157"/>
      <c r="M53" s="156">
        <f>IF(ISNUMBER(K53/G53),IF(NOT(K53/G53=0),K53/G53, " "), " ")</f>
        <v>4.2340153452685421</v>
      </c>
      <c r="N53" s="154" t="s">
        <v>252</v>
      </c>
    </row>
    <row r="54" spans="1:14" ht="19.350000000000001" customHeight="1" x14ac:dyDescent="0.25">
      <c r="A54" s="150" t="s">
        <v>308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</row>
    <row r="55" spans="1:14" ht="19.350000000000001" customHeight="1" x14ac:dyDescent="0.25">
      <c r="A55" s="128" t="s">
        <v>224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1:14" ht="22.8" x14ac:dyDescent="0.25">
      <c r="A56" s="158">
        <v>27</v>
      </c>
      <c r="B56" s="159" t="s">
        <v>309</v>
      </c>
      <c r="C56" s="140" t="s">
        <v>310</v>
      </c>
      <c r="D56" s="160" t="s">
        <v>233</v>
      </c>
      <c r="E56" s="161">
        <v>1E-4</v>
      </c>
      <c r="F56" s="142" t="s">
        <v>207</v>
      </c>
      <c r="G56" s="142"/>
      <c r="H56" s="162"/>
      <c r="I56" s="162"/>
      <c r="J56" s="142" t="s">
        <v>207</v>
      </c>
      <c r="K56" s="142"/>
      <c r="L56" s="163"/>
      <c r="M56" s="162" t="str">
        <f>IF(ISNUMBER(K56/G56),IF(NOT(K56/G56=0),K56/G56, " "), " ")</f>
        <v xml:space="preserve"> </v>
      </c>
      <c r="N56" s="160"/>
    </row>
    <row r="57" spans="1:14" x14ac:dyDescent="0.25">
      <c r="A57" s="144" t="s">
        <v>166</v>
      </c>
      <c r="B57" s="145"/>
      <c r="C57" s="145"/>
      <c r="D57" s="145"/>
      <c r="E57" s="145"/>
      <c r="F57" s="145"/>
      <c r="G57" s="164">
        <v>1979</v>
      </c>
      <c r="H57" s="165"/>
      <c r="I57" s="165"/>
      <c r="J57" s="165"/>
      <c r="K57" s="164">
        <v>10733</v>
      </c>
      <c r="L57" s="166"/>
      <c r="M57" s="164">
        <f ca="1">IF(ISNUMBER(INDIRECT("K" &amp; ROW())/INDIRECT("G" &amp; ROW())),INDIRECT("K" &amp; ROW())/INDIRECT("G" &amp; ROW()), " ")</f>
        <v>5.4234461849418896</v>
      </c>
      <c r="N57" s="146" t="s">
        <v>311</v>
      </c>
    </row>
    <row r="58" spans="1:14" x14ac:dyDescent="0.25">
      <c r="A58" s="144" t="s">
        <v>170</v>
      </c>
      <c r="B58" s="145"/>
      <c r="C58" s="145"/>
      <c r="D58" s="145"/>
      <c r="E58" s="145"/>
      <c r="F58" s="145"/>
      <c r="G58" s="164"/>
      <c r="H58" s="165"/>
      <c r="I58" s="165"/>
      <c r="J58" s="165"/>
      <c r="K58" s="164"/>
      <c r="L58" s="166"/>
      <c r="M58" s="164" t="str">
        <f ca="1">IF(ISNUMBER(INDIRECT("K" &amp; ROW())/INDIRECT("G" &amp; ROW())),INDIRECT("K" &amp; ROW())/INDIRECT("G" &amp; ROW()), " ")</f>
        <v xml:space="preserve"> </v>
      </c>
      <c r="N58" s="146" t="s">
        <v>311</v>
      </c>
    </row>
    <row r="59" spans="1:14" x14ac:dyDescent="0.25">
      <c r="A59" s="144" t="s">
        <v>171</v>
      </c>
      <c r="B59" s="145"/>
      <c r="C59" s="145"/>
      <c r="D59" s="145"/>
      <c r="E59" s="145"/>
      <c r="F59" s="145"/>
      <c r="G59" s="164">
        <v>364</v>
      </c>
      <c r="H59" s="165"/>
      <c r="I59" s="165"/>
      <c r="J59" s="165"/>
      <c r="K59" s="164">
        <v>4368</v>
      </c>
      <c r="L59" s="166"/>
      <c r="M59" s="164">
        <f ca="1">IF(ISNUMBER(INDIRECT("K" &amp; ROW())/INDIRECT("G" &amp; ROW())),INDIRECT("K" &amp; ROW())/INDIRECT("G" &amp; ROW()), " ")</f>
        <v>12</v>
      </c>
      <c r="N59" s="146" t="s">
        <v>311</v>
      </c>
    </row>
    <row r="60" spans="1:14" x14ac:dyDescent="0.25">
      <c r="A60" s="144" t="s">
        <v>172</v>
      </c>
      <c r="B60" s="145"/>
      <c r="C60" s="145"/>
      <c r="D60" s="145"/>
      <c r="E60" s="145"/>
      <c r="F60" s="145"/>
      <c r="G60" s="164">
        <v>1590</v>
      </c>
      <c r="H60" s="165"/>
      <c r="I60" s="165"/>
      <c r="J60" s="165"/>
      <c r="K60" s="164">
        <v>6231</v>
      </c>
      <c r="L60" s="166"/>
      <c r="M60" s="164">
        <f ca="1">IF(ISNUMBER(INDIRECT("K" &amp; ROW())/INDIRECT("G" &amp; ROW())),INDIRECT("K" &amp; ROW())/INDIRECT("G" &amp; ROW()), " ")</f>
        <v>3.918867924528302</v>
      </c>
      <c r="N60" s="146" t="s">
        <v>311</v>
      </c>
    </row>
    <row r="61" spans="1:14" x14ac:dyDescent="0.25">
      <c r="A61" s="144" t="s">
        <v>173</v>
      </c>
      <c r="B61" s="145"/>
      <c r="C61" s="145"/>
      <c r="D61" s="145"/>
      <c r="E61" s="145"/>
      <c r="F61" s="145"/>
      <c r="G61" s="164">
        <v>25</v>
      </c>
      <c r="H61" s="165"/>
      <c r="I61" s="165"/>
      <c r="J61" s="165"/>
      <c r="K61" s="164">
        <v>140</v>
      </c>
      <c r="L61" s="166"/>
      <c r="M61" s="164">
        <f ca="1">IF(ISNUMBER(INDIRECT("K" &amp; ROW())/INDIRECT("G" &amp; ROW())),INDIRECT("K" &amp; ROW())/INDIRECT("G" &amp; ROW()), " ")</f>
        <v>5.6</v>
      </c>
      <c r="N61" s="146" t="s">
        <v>311</v>
      </c>
    </row>
    <row r="62" spans="1:14" x14ac:dyDescent="0.25">
      <c r="A62" s="147" t="s">
        <v>174</v>
      </c>
      <c r="B62" s="148"/>
      <c r="C62" s="148"/>
      <c r="D62" s="148"/>
      <c r="E62" s="148"/>
      <c r="F62" s="148"/>
      <c r="G62" s="167">
        <v>353</v>
      </c>
      <c r="H62" s="168"/>
      <c r="I62" s="168"/>
      <c r="J62" s="168"/>
      <c r="K62" s="167">
        <v>3608</v>
      </c>
      <c r="L62" s="169"/>
      <c r="M62" s="167">
        <f ca="1">IF(ISNUMBER(INDIRECT("K" &amp; ROW())/INDIRECT("G" &amp; ROW())),INDIRECT("K" &amp; ROW())/INDIRECT("G" &amp; ROW()), " ")</f>
        <v>10.220963172804533</v>
      </c>
      <c r="N62" s="149" t="s">
        <v>311</v>
      </c>
    </row>
    <row r="63" spans="1:14" x14ac:dyDescent="0.25">
      <c r="A63" s="147" t="s">
        <v>175</v>
      </c>
      <c r="B63" s="148"/>
      <c r="C63" s="148"/>
      <c r="D63" s="148"/>
      <c r="E63" s="148"/>
      <c r="F63" s="148"/>
      <c r="G63" s="167">
        <v>228</v>
      </c>
      <c r="H63" s="168"/>
      <c r="I63" s="168"/>
      <c r="J63" s="168"/>
      <c r="K63" s="167">
        <v>2194</v>
      </c>
      <c r="L63" s="169"/>
      <c r="M63" s="167">
        <f ca="1">IF(ISNUMBER(INDIRECT("K" &amp; ROW())/INDIRECT("G" &amp; ROW())),INDIRECT("K" &amp; ROW())/INDIRECT("G" &amp; ROW()), " ")</f>
        <v>9.6228070175438596</v>
      </c>
      <c r="N63" s="149" t="s">
        <v>311</v>
      </c>
    </row>
    <row r="64" spans="1:14" x14ac:dyDescent="0.25">
      <c r="A64" s="147" t="s">
        <v>176</v>
      </c>
      <c r="B64" s="148"/>
      <c r="C64" s="148"/>
      <c r="D64" s="148"/>
      <c r="E64" s="148"/>
      <c r="F64" s="148"/>
      <c r="G64" s="167"/>
      <c r="H64" s="168"/>
      <c r="I64" s="168"/>
      <c r="J64" s="168"/>
      <c r="K64" s="167"/>
      <c r="L64" s="169"/>
      <c r="M64" s="167" t="str">
        <f ca="1">IF(ISNUMBER(INDIRECT("K" &amp; ROW())/INDIRECT("G" &amp; ROW())),INDIRECT("K" &amp; ROW())/INDIRECT("G" &amp; ROW()), " ")</f>
        <v xml:space="preserve"> </v>
      </c>
      <c r="N64" s="149" t="s">
        <v>311</v>
      </c>
    </row>
    <row r="65" spans="1:14" x14ac:dyDescent="0.25">
      <c r="A65" s="144" t="s">
        <v>177</v>
      </c>
      <c r="B65" s="145"/>
      <c r="C65" s="145"/>
      <c r="D65" s="145"/>
      <c r="E65" s="145"/>
      <c r="F65" s="145"/>
      <c r="G65" s="164">
        <v>539</v>
      </c>
      <c r="H65" s="165"/>
      <c r="I65" s="165"/>
      <c r="J65" s="165"/>
      <c r="K65" s="164">
        <v>3970</v>
      </c>
      <c r="L65" s="166"/>
      <c r="M65" s="164">
        <f ca="1">IF(ISNUMBER(INDIRECT("K" &amp; ROW())/INDIRECT("G" &amp; ROW())),INDIRECT("K" &amp; ROW())/INDIRECT("G" &amp; ROW()), " ")</f>
        <v>7.3654916512059367</v>
      </c>
      <c r="N65" s="146" t="s">
        <v>311</v>
      </c>
    </row>
    <row r="66" spans="1:14" ht="30" customHeight="1" x14ac:dyDescent="0.25">
      <c r="A66" s="144" t="s">
        <v>178</v>
      </c>
      <c r="B66" s="145"/>
      <c r="C66" s="145"/>
      <c r="D66" s="145"/>
      <c r="E66" s="145"/>
      <c r="F66" s="145"/>
      <c r="G66" s="164">
        <v>1365</v>
      </c>
      <c r="H66" s="165"/>
      <c r="I66" s="165"/>
      <c r="J66" s="165"/>
      <c r="K66" s="164">
        <v>9772</v>
      </c>
      <c r="L66" s="166"/>
      <c r="M66" s="164">
        <f ca="1">IF(ISNUMBER(INDIRECT("K" &amp; ROW())/INDIRECT("G" &amp; ROW())),INDIRECT("K" &amp; ROW())/INDIRECT("G" &amp; ROW()), " ")</f>
        <v>7.1589743589743593</v>
      </c>
      <c r="N66" s="146" t="s">
        <v>311</v>
      </c>
    </row>
    <row r="67" spans="1:14" x14ac:dyDescent="0.25">
      <c r="A67" s="144" t="s">
        <v>179</v>
      </c>
      <c r="B67" s="145"/>
      <c r="C67" s="145"/>
      <c r="D67" s="145"/>
      <c r="E67" s="145"/>
      <c r="F67" s="145"/>
      <c r="G67" s="164">
        <v>656</v>
      </c>
      <c r="H67" s="165"/>
      <c r="I67" s="165"/>
      <c r="J67" s="165"/>
      <c r="K67" s="164">
        <v>2793</v>
      </c>
      <c r="L67" s="166"/>
      <c r="M67" s="164">
        <f ca="1">IF(ISNUMBER(INDIRECT("K" &amp; ROW())/INDIRECT("G" &amp; ROW())),INDIRECT("K" &amp; ROW())/INDIRECT("G" &amp; ROW()), " ")</f>
        <v>4.2576219512195124</v>
      </c>
      <c r="N67" s="146" t="s">
        <v>311</v>
      </c>
    </row>
    <row r="68" spans="1:14" x14ac:dyDescent="0.25">
      <c r="A68" s="144" t="s">
        <v>180</v>
      </c>
      <c r="B68" s="145"/>
      <c r="C68" s="145"/>
      <c r="D68" s="145"/>
      <c r="E68" s="145"/>
      <c r="F68" s="145"/>
      <c r="G68" s="164">
        <v>2560</v>
      </c>
      <c r="H68" s="165"/>
      <c r="I68" s="165"/>
      <c r="J68" s="165"/>
      <c r="K68" s="164">
        <v>16535</v>
      </c>
      <c r="L68" s="166"/>
      <c r="M68" s="164">
        <f ca="1">IF(ISNUMBER(INDIRECT("K" &amp; ROW())/INDIRECT("G" &amp; ROW())),INDIRECT("K" &amp; ROW())/INDIRECT("G" &amp; ROW()), " ")</f>
        <v>6.458984375</v>
      </c>
      <c r="N68" s="146" t="s">
        <v>311</v>
      </c>
    </row>
    <row r="69" spans="1:14" ht="30" customHeight="1" x14ac:dyDescent="0.25">
      <c r="A69" s="144" t="s">
        <v>181</v>
      </c>
      <c r="B69" s="145"/>
      <c r="C69" s="145"/>
      <c r="D69" s="145"/>
      <c r="E69" s="145"/>
      <c r="F69" s="145"/>
      <c r="G69" s="164">
        <v>307.73</v>
      </c>
      <c r="H69" s="165"/>
      <c r="I69" s="165"/>
      <c r="J69" s="165"/>
      <c r="K69" s="164">
        <v>1316.12</v>
      </c>
      <c r="L69" s="166"/>
      <c r="M69" s="164">
        <f ca="1">IF(ISNUMBER(INDIRECT("K" &amp; ROW())/INDIRECT("G" &amp; ROW())),INDIRECT("K" &amp; ROW())/INDIRECT("G" &amp; ROW()), " ")</f>
        <v>4.2768660839047214</v>
      </c>
      <c r="N69" s="146" t="s">
        <v>311</v>
      </c>
    </row>
    <row r="70" spans="1:14" x14ac:dyDescent="0.25">
      <c r="A70" s="147" t="s">
        <v>182</v>
      </c>
      <c r="B70" s="148"/>
      <c r="C70" s="148"/>
      <c r="D70" s="148"/>
      <c r="E70" s="148"/>
      <c r="F70" s="148"/>
      <c r="G70" s="167">
        <v>2867.73</v>
      </c>
      <c r="H70" s="168"/>
      <c r="I70" s="168"/>
      <c r="J70" s="168"/>
      <c r="K70" s="167">
        <v>17851.12</v>
      </c>
      <c r="L70" s="169"/>
      <c r="M70" s="167">
        <f ca="1">IF(ISNUMBER(INDIRECT("K" &amp; ROW())/INDIRECT("G" &amp; ROW())),INDIRECT("K" &amp; ROW())/INDIRECT("G" &amp; ROW()), " ")</f>
        <v>6.2248259075993904</v>
      </c>
      <c r="N70" s="149" t="s">
        <v>311</v>
      </c>
    </row>
    <row r="71" spans="1:14" x14ac:dyDescent="0.25">
      <c r="A71" s="48"/>
      <c r="G71" s="67"/>
      <c r="H71" s="68"/>
      <c r="I71" s="68"/>
      <c r="J71" s="68"/>
      <c r="K71" s="67"/>
      <c r="L71" s="69"/>
      <c r="M71" s="67"/>
      <c r="N71" s="48"/>
    </row>
    <row r="72" spans="1:14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3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72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</sheetData>
  <mergeCells count="47">
    <mergeCell ref="A69:F69"/>
    <mergeCell ref="A70:F70"/>
    <mergeCell ref="A63:F63"/>
    <mergeCell ref="A64:F64"/>
    <mergeCell ref="A65:F65"/>
    <mergeCell ref="A66:F66"/>
    <mergeCell ref="A67:F67"/>
    <mergeCell ref="A68:F68"/>
    <mergeCell ref="A57:F57"/>
    <mergeCell ref="A58:F58"/>
    <mergeCell ref="A59:F59"/>
    <mergeCell ref="A60:F60"/>
    <mergeCell ref="A61:F61"/>
    <mergeCell ref="A62:F62"/>
    <mergeCell ref="A24:N24"/>
    <mergeCell ref="A25:N25"/>
    <mergeCell ref="A32:N32"/>
    <mergeCell ref="A37:N37"/>
    <mergeCell ref="A54:N54"/>
    <mergeCell ref="A55:N5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2016-03-11T10:37:33Z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