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B34" i="8" l="1"/>
  <c r="M26" i="16"/>
  <c r="M27" i="16"/>
  <c r="M28" i="16"/>
  <c r="M30" i="16"/>
  <c r="M31" i="16"/>
  <c r="M32" i="16"/>
  <c r="M33" i="16"/>
  <c r="M34" i="16"/>
  <c r="M35" i="16"/>
  <c r="M37" i="16"/>
  <c r="M38" i="16"/>
  <c r="M39" i="16"/>
  <c r="M40" i="16"/>
  <c r="M41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7" i="16"/>
  <c r="M58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68" i="8"/>
  <c r="K67" i="8"/>
  <c r="H68" i="8"/>
  <c r="H67" i="8"/>
  <c r="J14" i="16"/>
  <c r="G14" i="16"/>
  <c r="K30" i="8"/>
  <c r="H30" i="8"/>
  <c r="A18" i="16"/>
  <c r="M59" i="16"/>
  <c r="M63" i="16"/>
  <c r="M67" i="16"/>
  <c r="M61" i="16"/>
  <c r="M62" i="16"/>
  <c r="M70" i="16"/>
  <c r="M60" i="16"/>
  <c r="M64" i="16"/>
  <c r="M68" i="16"/>
  <c r="M65" i="16"/>
  <c r="M69" i="16"/>
  <c r="M66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54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54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54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54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54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54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54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7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7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59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59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59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5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5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7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7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<sst xmlns="http://schemas.openxmlformats.org/spreadsheetml/2006/main" count="398" uniqueCount="216">
  <si>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</si>
  <si>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</si>
  <si>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</si>
  <si>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</si>
  <si>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</si>
  <si>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</si>
  <si>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</si>
  <si>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</si>
  <si>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</si>
  <si>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</si>
  <si>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</si>
  <si>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</si>
  <si>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</si>
  <si>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</si>
  <si>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</si>
  <si>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</si>
  <si>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</si>
  <si>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</si>
  <si>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</si>
  <si>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</si>
  <si>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</si>
  <si>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</si>
  <si>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</si>
  <si>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</si>
  <si>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</si>
  <si>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</si>
  <si>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</si>
  <si>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</si>
  <si>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</si>
  <si>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</si>
  <si>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</si>
  <si>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</si>
  <si>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</si>
  <si>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</si>
  <si>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</si>
  <si>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</si>
  <si>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</si>
  <si>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</si>
  <si>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</si>
  <si>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</si>
  <si>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</si>
  <si>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</si>
  <si>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</si>
  <si>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</si>
  <si>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</si>
  <si>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</si>
  <si>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</si>
  <si>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</si>
  <si>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</si>
  <si>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</si>
  <si>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</si>
  <si>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</si>
  <si>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</si>
  <si>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</si>
  <si>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</si>
  <si>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</si>
  <si>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</si>
  <si>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</si>
  <si>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</si>
  <si>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</si>
  <si>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</si>
  <si>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</si>
  <si>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</si>
  <si>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</si>
  <si>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</si>
  <si>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</si>
  <si>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11.03.2016</t>
  </si>
  <si>
    <t>01.10.2015</t>
  </si>
  <si>
    <t>31.10.2015</t>
  </si>
  <si>
    <t>О ПРИЕМКЕ ВЫПОЛНЕННЫХ РАБОТ за Октябрь 2015</t>
  </si>
  <si>
    <t>на Мира 3б</t>
  </si>
  <si>
    <t>Сдал:  _________________ //</t>
  </si>
  <si>
    <t>Принял:  _________________ //</t>
  </si>
  <si>
    <t>Раздел 6. ОКТЯБРЬ</t>
  </si>
  <si>
    <t>кв.22</t>
  </si>
  <si>
    <t>ТЕРр65-16-1
Смена сгонов у трубопроводов диаметром: до 20 мм
100 сгонов
НР 88%=103%*0.85 от ФОТ
СП 48%=60%*0.8 от ФОТ</t>
  </si>
  <si>
    <t>0,02
88
48</t>
  </si>
  <si>
    <t>345,26
_____
1904,31</t>
  </si>
  <si>
    <t>0,67
_____
0,28</t>
  </si>
  <si>
    <t>45
7
4</t>
  </si>
  <si>
    <t>7
_____
38</t>
  </si>
  <si>
    <t>169
73
40</t>
  </si>
  <si>
    <t>83
_____
86</t>
  </si>
  <si>
    <t>Р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</si>
  <si>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</si>
  <si>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0,006
88
48</t>
  </si>
  <si>
    <t>1000,16
_____
1380,62</t>
  </si>
  <si>
    <t>54,89
_____
1,4</t>
  </si>
  <si>
    <t>15
6
4</t>
  </si>
  <si>
    <t>6
_____
9</t>
  </si>
  <si>
    <t>110
63
35</t>
  </si>
  <si>
    <t>72
_____
36</t>
  </si>
  <si>
    <t>ТСЦ-302-3234
Контргайка
шт.</t>
  </si>
  <si>
    <t>2
88
48</t>
  </si>
  <si>
    <t xml:space="preserve">
_____
2,41</t>
  </si>
  <si>
    <t xml:space="preserve">
_____
5</t>
  </si>
  <si>
    <t xml:space="preserve">
_____
38</t>
  </si>
  <si>
    <t>М</t>
  </si>
  <si>
    <t>кв.21</t>
  </si>
  <si>
    <t>0,012
88
48</t>
  </si>
  <si>
    <t>29
12
7</t>
  </si>
  <si>
    <t>12
_____
16</t>
  </si>
  <si>
    <t>221
127
69</t>
  </si>
  <si>
    <t>144
_____
73</t>
  </si>
  <si>
    <t>Раздел 7. НОЯБРЬ</t>
  </si>
  <si>
    <t>кв.18</t>
  </si>
  <si>
    <t>0,028
88
48</t>
  </si>
  <si>
    <t>68
29
17</t>
  </si>
  <si>
    <t>28
_____
38</t>
  </si>
  <si>
    <t>515
296
161</t>
  </si>
  <si>
    <t>336
_____
171</t>
  </si>
  <si>
    <t>ТЕРр65-5-1
Прим. Пробок радиаторных.Смена вентилей и клапанов обратных муфтовых диаметром: до 20 мм
100 шт.
НР 88%=103%*0.85 от ФОТ
СП 48%=60%*0.8 от ФОТ</t>
  </si>
  <si>
    <t>0,01
88
48</t>
  </si>
  <si>
    <t>929,07
_____
76,36</t>
  </si>
  <si>
    <t>10
9
5</t>
  </si>
  <si>
    <t>9
_____
1</t>
  </si>
  <si>
    <t xml:space="preserve">
_____
3</t>
  </si>
  <si>
    <t>ТСЦ-301-1308
Пробки радиаторные
шт.</t>
  </si>
  <si>
    <t>1
88
48</t>
  </si>
  <si>
    <t xml:space="preserve">
_____
15,7</t>
  </si>
  <si>
    <t xml:space="preserve">
_____
16</t>
  </si>
  <si>
    <t>Итого прямые затраты по акту</t>
  </si>
  <si>
    <t>76
_____
199</t>
  </si>
  <si>
    <t>801
_____
579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</si>
  <si>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</si>
  <si>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</si>
  <si>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</si>
  <si>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</si>
  <si>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</si>
  <si>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</si>
  <si>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</si>
  <si>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</si>
  <si>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</si>
  <si>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</si>
  <si>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</si>
  <si>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</si>
  <si>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</si>
  <si>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1-3-3</t>
  </si>
  <si>
    <t>Затраты труда рабочих (ср 3,3)</t>
  </si>
  <si>
    <t xml:space="preserve">чел.час
</t>
  </si>
  <si>
    <t xml:space="preserve">11,2
</t>
  </si>
  <si>
    <t xml:space="preserve">134,41
</t>
  </si>
  <si>
    <t>1-3-5</t>
  </si>
  <si>
    <t>Затраты труда рабочих (ср 3,5)</t>
  </si>
  <si>
    <t xml:space="preserve">11,47
</t>
  </si>
  <si>
    <t xml:space="preserve">
</t>
  </si>
  <si>
    <t>1-3-9</t>
  </si>
  <si>
    <t>Затраты труда рабочих (ср 3,9)</t>
  </si>
  <si>
    <t xml:space="preserve">12,03
</t>
  </si>
  <si>
    <t xml:space="preserve">144,33
</t>
  </si>
  <si>
    <t xml:space="preserve">                  Машины и механизмы</t>
  </si>
  <si>
    <t>Установки для сварки: ручной дуговой (постоянного тока)...</t>
  </si>
  <si>
    <t xml:space="preserve">маш.-ч
</t>
  </si>
  <si>
    <t xml:space="preserve">7,84
</t>
  </si>
  <si>
    <t xml:space="preserve">45
</t>
  </si>
  <si>
    <t>...</t>
  </si>
  <si>
    <t xml:space="preserve">   - Установки для сварки: ручной дуговой (постоянного тока)</t>
  </si>
  <si>
    <t>МТРиЭ ЧО, Пост. № 19/1</t>
  </si>
  <si>
    <t>Аппарат для газовой сварки и резки...</t>
  </si>
  <si>
    <t xml:space="preserve">1,29
</t>
  </si>
  <si>
    <t xml:space="preserve">3
</t>
  </si>
  <si>
    <t xml:space="preserve">   - Аппарат для газовой сварки и резки</t>
  </si>
  <si>
    <t xml:space="preserve">                  Материалы</t>
  </si>
  <si>
    <t>101-0324</t>
  </si>
  <si>
    <t>Кислород технический: газообразный...</t>
  </si>
  <si>
    <t xml:space="preserve">м3
</t>
  </si>
  <si>
    <t xml:space="preserve">6,2
</t>
  </si>
  <si>
    <t xml:space="preserve">49,05
</t>
  </si>
  <si>
    <t xml:space="preserve">   - Кислород технический: газообразный</t>
  </si>
  <si>
    <t>26.03.080</t>
  </si>
  <si>
    <t>101-1522</t>
  </si>
  <si>
    <t>Электроды диаметром: 5 мм Э42А</t>
  </si>
  <si>
    <t xml:space="preserve">т
</t>
  </si>
  <si>
    <t xml:space="preserve">10660
</t>
  </si>
  <si>
    <t xml:space="preserve">58132,64
</t>
  </si>
  <si>
    <t>101-1602</t>
  </si>
  <si>
    <t>Ацетилен газообразный технический...</t>
  </si>
  <si>
    <t xml:space="preserve">101
</t>
  </si>
  <si>
    <t xml:space="preserve">436,62
</t>
  </si>
  <si>
    <t xml:space="preserve">   - Ацетилен газообразный технический</t>
  </si>
  <si>
    <t>МТРиЭ ЧО, Пост.от 14.05.2015 г. №19/1, п.381</t>
  </si>
  <si>
    <t>101-1669</t>
  </si>
  <si>
    <t>Очес льняной...</t>
  </si>
  <si>
    <t xml:space="preserve">кг
</t>
  </si>
  <si>
    <t xml:space="preserve">42,4
</t>
  </si>
  <si>
    <t xml:space="preserve">233,71
</t>
  </si>
  <si>
    <t xml:space="preserve">   - Очес льняной</t>
  </si>
  <si>
    <t>10.01.394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</si>
  <si>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</si>
  <si>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мм...</t>
  </si>
  <si>
    <t xml:space="preserve">м
</t>
  </si>
  <si>
    <t xml:space="preserve">12,3
</t>
  </si>
  <si>
    <t xml:space="preserve">54,2
</t>
  </si>
  <si>
    <t xml:space="preserve">   - 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</si>
  <si>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>МТРиЭ ЧО, Пост.от 14.05.2015 г. №19/1, п.183*1.66/1000</t>
  </si>
  <si>
    <t>302-1237</t>
  </si>
  <si>
    <t>Сгоны стальные с муфтой и контргайкой, диаметром: 20 мм...</t>
  </si>
  <si>
    <t xml:space="preserve">шт.
</t>
  </si>
  <si>
    <t xml:space="preserve">18,6
</t>
  </si>
  <si>
    <t xml:space="preserve">41,71
</t>
  </si>
  <si>
    <t xml:space="preserve">   - Сгоны стальные с муфтой и контргайкой, диаметром: 20 мм</t>
  </si>
  <si>
    <t>20.06.962.2+20.06.160.2+20.06.163.2</t>
  </si>
  <si>
    <t>ТСЦ-301-1308</t>
  </si>
  <si>
    <t>Пробки радиаторные</t>
  </si>
  <si>
    <t xml:space="preserve">15,7
</t>
  </si>
  <si>
    <t>К=1,1 МТРиЭ ЧО, Пост.от 05.11.2015 г. №52/1</t>
  </si>
  <si>
    <t>ТСЦ-302-3234</t>
  </si>
  <si>
    <t>Контргайка</t>
  </si>
  <si>
    <t xml:space="preserve">2,41
</t>
  </si>
  <si>
    <t xml:space="preserve">19,03
</t>
  </si>
  <si>
    <t xml:space="preserve">          Неучтенные ресурсы</t>
  </si>
  <si>
    <t>103-9140</t>
  </si>
  <si>
    <t>Арматура муфтовая</t>
  </si>
  <si>
    <t>509-9899</t>
  </si>
  <si>
    <t>Строительный мусор и масса возвратных материалов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</si>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</sst>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86"/>
  <sheetViews>
    <sheetView showGridLines="0" tabSelected="1" topLeftCell="D10" workbookViewId="0">
      <selection activeCell="V19" sqref="V1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6.63</v>
      </c>
      <c r="X14" s="27">
        <v>6.63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2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70">
        <v>42369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70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442.01/1000</f>
        <v>0.44201000000000001</v>
      </c>
      <c r="I27" s="85"/>
      <c r="J27" s="35" t="s">
        <v>6</v>
      </c>
      <c r="K27" s="86">
        <f>2621.83/1000</f>
        <v>2.6218300000000001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6.6299999999999996E-3</v>
      </c>
      <c r="I30" s="85"/>
      <c r="J30" s="35" t="s">
        <v>8</v>
      </c>
      <c r="K30" s="86">
        <f>(X14+X15)/1000</f>
        <v>6.6299999999999996E-3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76</v>
      </c>
      <c r="Z30" s="71">
        <v>78</v>
      </c>
      <c r="AA30" s="71">
        <v>46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76/1000</f>
        <v>7.5999999999999998E-2</v>
      </c>
      <c r="I31" s="85"/>
      <c r="J31" s="35" t="s">
        <v>6</v>
      </c>
      <c r="K31" s="86">
        <f>801/1000</f>
        <v>0.80100000000000005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801</v>
      </c>
      <c r="Z31" s="72">
        <v>705</v>
      </c>
      <c r="AA31" s="72">
        <v>384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4 кв.2015г."</f>
        <v>Составлена в базисных ценах на 01.2000 г. и текущих ценах на 4 кв.2015г.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73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74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2">
        <v>1</v>
      </c>
      <c r="B42" s="133">
        <v>35</v>
      </c>
      <c r="C42" s="134" t="s">
        <v>75</v>
      </c>
      <c r="D42" s="135" t="s">
        <v>76</v>
      </c>
      <c r="E42" s="136">
        <v>2250.2399999999998</v>
      </c>
      <c r="F42" s="137" t="s">
        <v>77</v>
      </c>
      <c r="G42" s="136" t="s">
        <v>78</v>
      </c>
      <c r="H42" s="136" t="s">
        <v>79</v>
      </c>
      <c r="I42" s="136" t="s">
        <v>80</v>
      </c>
      <c r="J42" s="136"/>
      <c r="K42" s="136" t="s">
        <v>81</v>
      </c>
      <c r="L42" s="137" t="s">
        <v>82</v>
      </c>
      <c r="M42" s="137"/>
      <c r="N42" s="137" t="s">
        <v>83</v>
      </c>
      <c r="O42" s="137"/>
      <c r="P42" s="137"/>
      <c r="Q42" s="137"/>
      <c r="R42" s="137"/>
      <c r="S42" s="137"/>
      <c r="T42" s="137"/>
      <c r="U42" s="137"/>
      <c r="V42" s="137"/>
    </row>
    <row r="43" spans="1:22" ht="79.8" x14ac:dyDescent="0.25">
      <c r="A43" s="132">
        <v>2</v>
      </c>
      <c r="B43" s="133">
        <v>3</v>
      </c>
      <c r="C43" s="134" t="s">
        <v>84</v>
      </c>
      <c r="D43" s="135" t="s">
        <v>85</v>
      </c>
      <c r="E43" s="136">
        <v>2435.67</v>
      </c>
      <c r="F43" s="137" t="s">
        <v>86</v>
      </c>
      <c r="G43" s="136" t="s">
        <v>87</v>
      </c>
      <c r="H43" s="136" t="s">
        <v>88</v>
      </c>
      <c r="I43" s="136" t="s">
        <v>89</v>
      </c>
      <c r="J43" s="136"/>
      <c r="K43" s="136" t="s">
        <v>90</v>
      </c>
      <c r="L43" s="137" t="s">
        <v>91</v>
      </c>
      <c r="M43" s="137"/>
      <c r="N43" s="137" t="s">
        <v>83</v>
      </c>
      <c r="O43" s="137"/>
      <c r="P43" s="137"/>
      <c r="Q43" s="137"/>
      <c r="R43" s="137"/>
      <c r="S43" s="137"/>
      <c r="T43" s="137"/>
      <c r="U43" s="137"/>
      <c r="V43" s="137">
        <v>2</v>
      </c>
    </row>
    <row r="44" spans="1:22" ht="34.200000000000003" x14ac:dyDescent="0.25">
      <c r="A44" s="132">
        <v>3</v>
      </c>
      <c r="B44" s="133">
        <v>37</v>
      </c>
      <c r="C44" s="134" t="s">
        <v>92</v>
      </c>
      <c r="D44" s="135" t="s">
        <v>93</v>
      </c>
      <c r="E44" s="136">
        <v>2.41</v>
      </c>
      <c r="F44" s="137" t="s">
        <v>94</v>
      </c>
      <c r="G44" s="136"/>
      <c r="H44" s="136">
        <v>5</v>
      </c>
      <c r="I44" s="136" t="s">
        <v>95</v>
      </c>
      <c r="J44" s="136"/>
      <c r="K44" s="136">
        <v>38</v>
      </c>
      <c r="L44" s="137" t="s">
        <v>96</v>
      </c>
      <c r="M44" s="137"/>
      <c r="N44" s="137" t="s">
        <v>97</v>
      </c>
      <c r="O44" s="137"/>
      <c r="P44" s="137"/>
      <c r="Q44" s="137"/>
      <c r="R44" s="137"/>
      <c r="S44" s="137"/>
      <c r="T44" s="137"/>
      <c r="U44" s="137"/>
      <c r="V44" s="137"/>
    </row>
    <row r="45" spans="1:22" ht="18.45" customHeight="1" x14ac:dyDescent="0.25">
      <c r="A45" s="130" t="s">
        <v>98</v>
      </c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</row>
    <row r="46" spans="1:22" ht="68.400000000000006" x14ac:dyDescent="0.25">
      <c r="A46" s="132">
        <v>4</v>
      </c>
      <c r="B46" s="133">
        <v>38</v>
      </c>
      <c r="C46" s="134" t="s">
        <v>75</v>
      </c>
      <c r="D46" s="135" t="s">
        <v>76</v>
      </c>
      <c r="E46" s="136">
        <v>2250.2399999999998</v>
      </c>
      <c r="F46" s="137" t="s">
        <v>77</v>
      </c>
      <c r="G46" s="136" t="s">
        <v>78</v>
      </c>
      <c r="H46" s="136" t="s">
        <v>79</v>
      </c>
      <c r="I46" s="136" t="s">
        <v>80</v>
      </c>
      <c r="J46" s="136"/>
      <c r="K46" s="136" t="s">
        <v>81</v>
      </c>
      <c r="L46" s="137" t="s">
        <v>82</v>
      </c>
      <c r="M46" s="137"/>
      <c r="N46" s="137" t="s">
        <v>83</v>
      </c>
      <c r="O46" s="137"/>
      <c r="P46" s="137"/>
      <c r="Q46" s="137"/>
      <c r="R46" s="137"/>
      <c r="S46" s="137"/>
      <c r="T46" s="137"/>
      <c r="U46" s="137"/>
      <c r="V46" s="137"/>
    </row>
    <row r="47" spans="1:22" ht="79.8" x14ac:dyDescent="0.25">
      <c r="A47" s="138">
        <v>5</v>
      </c>
      <c r="B47" s="139">
        <v>39</v>
      </c>
      <c r="C47" s="140" t="s">
        <v>84</v>
      </c>
      <c r="D47" s="141" t="s">
        <v>99</v>
      </c>
      <c r="E47" s="142">
        <v>2435.67</v>
      </c>
      <c r="F47" s="143" t="s">
        <v>86</v>
      </c>
      <c r="G47" s="142" t="s">
        <v>87</v>
      </c>
      <c r="H47" s="142" t="s">
        <v>100</v>
      </c>
      <c r="I47" s="142" t="s">
        <v>101</v>
      </c>
      <c r="J47" s="142">
        <v>1</v>
      </c>
      <c r="K47" s="142" t="s">
        <v>102</v>
      </c>
      <c r="L47" s="143" t="s">
        <v>103</v>
      </c>
      <c r="M47" s="143"/>
      <c r="N47" s="143" t="s">
        <v>83</v>
      </c>
      <c r="O47" s="143"/>
      <c r="P47" s="143"/>
      <c r="Q47" s="143"/>
      <c r="R47" s="143"/>
      <c r="S47" s="143"/>
      <c r="T47" s="143"/>
      <c r="U47" s="143"/>
      <c r="V47" s="143">
        <v>4</v>
      </c>
    </row>
    <row r="48" spans="1:22" ht="19.350000000000001" customHeight="1" x14ac:dyDescent="0.25">
      <c r="A48" s="128" t="s">
        <v>104</v>
      </c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</row>
    <row r="49" spans="1:22" ht="18.45" customHeight="1" x14ac:dyDescent="0.25">
      <c r="A49" s="130" t="s">
        <v>105</v>
      </c>
      <c r="B49" s="13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</row>
    <row r="50" spans="1:22" ht="79.8" x14ac:dyDescent="0.25">
      <c r="A50" s="132">
        <v>6</v>
      </c>
      <c r="B50" s="133">
        <v>36</v>
      </c>
      <c r="C50" s="134" t="s">
        <v>84</v>
      </c>
      <c r="D50" s="135" t="s">
        <v>106</v>
      </c>
      <c r="E50" s="136">
        <v>2435.67</v>
      </c>
      <c r="F50" s="137" t="s">
        <v>86</v>
      </c>
      <c r="G50" s="136" t="s">
        <v>87</v>
      </c>
      <c r="H50" s="136" t="s">
        <v>107</v>
      </c>
      <c r="I50" s="136" t="s">
        <v>108</v>
      </c>
      <c r="J50" s="136">
        <v>2</v>
      </c>
      <c r="K50" s="136" t="s">
        <v>109</v>
      </c>
      <c r="L50" s="137" t="s">
        <v>110</v>
      </c>
      <c r="M50" s="137"/>
      <c r="N50" s="137" t="s">
        <v>83</v>
      </c>
      <c r="O50" s="137"/>
      <c r="P50" s="137"/>
      <c r="Q50" s="137"/>
      <c r="R50" s="137"/>
      <c r="S50" s="137"/>
      <c r="T50" s="137"/>
      <c r="U50" s="137"/>
      <c r="V50" s="137">
        <v>8</v>
      </c>
    </row>
    <row r="51" spans="1:22" ht="68.400000000000006" x14ac:dyDescent="0.25">
      <c r="A51" s="132">
        <v>7</v>
      </c>
      <c r="B51" s="133">
        <v>40</v>
      </c>
      <c r="C51" s="134" t="s">
        <v>75</v>
      </c>
      <c r="D51" s="135" t="s">
        <v>76</v>
      </c>
      <c r="E51" s="136">
        <v>2250.2399999999998</v>
      </c>
      <c r="F51" s="137" t="s">
        <v>77</v>
      </c>
      <c r="G51" s="136" t="s">
        <v>78</v>
      </c>
      <c r="H51" s="136" t="s">
        <v>79</v>
      </c>
      <c r="I51" s="136" t="s">
        <v>80</v>
      </c>
      <c r="J51" s="136"/>
      <c r="K51" s="136" t="s">
        <v>81</v>
      </c>
      <c r="L51" s="137" t="s">
        <v>82</v>
      </c>
      <c r="M51" s="137"/>
      <c r="N51" s="137" t="s">
        <v>83</v>
      </c>
      <c r="O51" s="137"/>
      <c r="P51" s="137"/>
      <c r="Q51" s="137"/>
      <c r="R51" s="137"/>
      <c r="S51" s="137"/>
      <c r="T51" s="137"/>
      <c r="U51" s="137"/>
      <c r="V51" s="137"/>
    </row>
    <row r="52" spans="1:22" ht="79.8" x14ac:dyDescent="0.25">
      <c r="A52" s="132">
        <v>8</v>
      </c>
      <c r="B52" s="133">
        <v>41</v>
      </c>
      <c r="C52" s="134" t="s">
        <v>111</v>
      </c>
      <c r="D52" s="135" t="s">
        <v>112</v>
      </c>
      <c r="E52" s="136">
        <v>1010.59</v>
      </c>
      <c r="F52" s="137" t="s">
        <v>113</v>
      </c>
      <c r="G52" s="136">
        <v>5.16</v>
      </c>
      <c r="H52" s="136" t="s">
        <v>114</v>
      </c>
      <c r="I52" s="136" t="s">
        <v>115</v>
      </c>
      <c r="J52" s="136"/>
      <c r="K52" s="136">
        <v>3</v>
      </c>
      <c r="L52" s="137" t="s">
        <v>116</v>
      </c>
      <c r="M52" s="137"/>
      <c r="N52" s="137" t="s">
        <v>83</v>
      </c>
      <c r="O52" s="137"/>
      <c r="P52" s="137"/>
      <c r="Q52" s="137"/>
      <c r="R52" s="137"/>
      <c r="S52" s="137"/>
      <c r="T52" s="137"/>
      <c r="U52" s="137"/>
      <c r="V52" s="137"/>
    </row>
    <row r="53" spans="1:22" ht="34.200000000000003" x14ac:dyDescent="0.25">
      <c r="A53" s="138">
        <v>9</v>
      </c>
      <c r="B53" s="139">
        <v>42</v>
      </c>
      <c r="C53" s="140" t="s">
        <v>117</v>
      </c>
      <c r="D53" s="141" t="s">
        <v>118</v>
      </c>
      <c r="E53" s="142">
        <v>15.7</v>
      </c>
      <c r="F53" s="143" t="s">
        <v>119</v>
      </c>
      <c r="G53" s="142"/>
      <c r="H53" s="142">
        <v>16</v>
      </c>
      <c r="I53" s="142" t="s">
        <v>120</v>
      </c>
      <c r="J53" s="142"/>
      <c r="K53" s="142"/>
      <c r="L53" s="143"/>
      <c r="M53" s="143"/>
      <c r="N53" s="143" t="s">
        <v>97</v>
      </c>
      <c r="O53" s="143"/>
      <c r="P53" s="143"/>
      <c r="Q53" s="143"/>
      <c r="R53" s="143"/>
      <c r="S53" s="143"/>
      <c r="T53" s="143"/>
      <c r="U53" s="143"/>
      <c r="V53" s="143"/>
    </row>
    <row r="54" spans="1:22" ht="34.200000000000003" x14ac:dyDescent="0.25">
      <c r="A54" s="144" t="s">
        <v>121</v>
      </c>
      <c r="B54" s="145"/>
      <c r="C54" s="145"/>
      <c r="D54" s="145"/>
      <c r="E54" s="145"/>
      <c r="F54" s="145"/>
      <c r="G54" s="145"/>
      <c r="H54" s="146">
        <v>278</v>
      </c>
      <c r="I54" s="146" t="s">
        <v>122</v>
      </c>
      <c r="J54" s="146">
        <v>3</v>
      </c>
      <c r="K54" s="146">
        <v>1394</v>
      </c>
      <c r="L54" s="146" t="s">
        <v>123</v>
      </c>
      <c r="M54" s="146"/>
      <c r="N54" s="146"/>
      <c r="O54" s="146"/>
      <c r="P54" s="146"/>
      <c r="Q54" s="146"/>
      <c r="R54" s="146"/>
      <c r="S54" s="146"/>
      <c r="T54" s="146"/>
      <c r="U54" s="146"/>
      <c r="V54" s="146">
        <v>14</v>
      </c>
    </row>
    <row r="55" spans="1:22" x14ac:dyDescent="0.25">
      <c r="A55" s="144" t="s">
        <v>124</v>
      </c>
      <c r="B55" s="145"/>
      <c r="C55" s="145"/>
      <c r="D55" s="145"/>
      <c r="E55" s="145"/>
      <c r="F55" s="145"/>
      <c r="G55" s="145"/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</row>
    <row r="56" spans="1:22" x14ac:dyDescent="0.25">
      <c r="A56" s="144" t="s">
        <v>125</v>
      </c>
      <c r="B56" s="145"/>
      <c r="C56" s="145"/>
      <c r="D56" s="145"/>
      <c r="E56" s="145"/>
      <c r="F56" s="145"/>
      <c r="G56" s="145"/>
      <c r="H56" s="146">
        <v>76</v>
      </c>
      <c r="I56" s="146"/>
      <c r="J56" s="146"/>
      <c r="K56" s="146">
        <v>801</v>
      </c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</row>
    <row r="57" spans="1:22" x14ac:dyDescent="0.25">
      <c r="A57" s="144" t="s">
        <v>126</v>
      </c>
      <c r="B57" s="145"/>
      <c r="C57" s="145"/>
      <c r="D57" s="145"/>
      <c r="E57" s="145"/>
      <c r="F57" s="145"/>
      <c r="G57" s="145"/>
      <c r="H57" s="146">
        <v>199</v>
      </c>
      <c r="I57" s="146"/>
      <c r="J57" s="146"/>
      <c r="K57" s="146">
        <v>579</v>
      </c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</row>
    <row r="58" spans="1:22" x14ac:dyDescent="0.25">
      <c r="A58" s="144" t="s">
        <v>127</v>
      </c>
      <c r="B58" s="145"/>
      <c r="C58" s="145"/>
      <c r="D58" s="145"/>
      <c r="E58" s="145"/>
      <c r="F58" s="145"/>
      <c r="G58" s="145"/>
      <c r="H58" s="146">
        <v>3</v>
      </c>
      <c r="I58" s="146"/>
      <c r="J58" s="146"/>
      <c r="K58" s="146">
        <v>14</v>
      </c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</row>
    <row r="59" spans="1:22" x14ac:dyDescent="0.25">
      <c r="A59" s="147" t="s">
        <v>128</v>
      </c>
      <c r="B59" s="148"/>
      <c r="C59" s="148"/>
      <c r="D59" s="148"/>
      <c r="E59" s="148"/>
      <c r="F59" s="148"/>
      <c r="G59" s="148"/>
      <c r="H59" s="149">
        <v>78</v>
      </c>
      <c r="I59" s="149"/>
      <c r="J59" s="149"/>
      <c r="K59" s="149">
        <v>705</v>
      </c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</row>
    <row r="60" spans="1:22" x14ac:dyDescent="0.25">
      <c r="A60" s="147" t="s">
        <v>129</v>
      </c>
      <c r="B60" s="148"/>
      <c r="C60" s="148"/>
      <c r="D60" s="148"/>
      <c r="E60" s="148"/>
      <c r="F60" s="148"/>
      <c r="G60" s="148"/>
      <c r="H60" s="149">
        <v>46</v>
      </c>
      <c r="I60" s="149"/>
      <c r="J60" s="149"/>
      <c r="K60" s="149">
        <v>384</v>
      </c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</row>
    <row r="61" spans="1:22" x14ac:dyDescent="0.25">
      <c r="A61" s="147" t="s">
        <v>130</v>
      </c>
      <c r="B61" s="148"/>
      <c r="C61" s="148"/>
      <c r="D61" s="148"/>
      <c r="E61" s="148"/>
      <c r="F61" s="148"/>
      <c r="G61" s="148"/>
      <c r="H61" s="149"/>
      <c r="I61" s="149"/>
      <c r="J61" s="149"/>
      <c r="K61" s="149"/>
      <c r="L61" s="149"/>
      <c r="M61" s="149"/>
      <c r="N61" s="149"/>
      <c r="O61" s="149"/>
      <c r="P61" s="149"/>
      <c r="Q61" s="149"/>
      <c r="R61" s="149"/>
      <c r="S61" s="149"/>
      <c r="T61" s="149"/>
      <c r="U61" s="149"/>
      <c r="V61" s="149"/>
    </row>
    <row r="62" spans="1:22" ht="30" customHeight="1" x14ac:dyDescent="0.25">
      <c r="A62" s="144" t="s">
        <v>131</v>
      </c>
      <c r="B62" s="145"/>
      <c r="C62" s="145"/>
      <c r="D62" s="145"/>
      <c r="E62" s="145"/>
      <c r="F62" s="145"/>
      <c r="G62" s="145"/>
      <c r="H62" s="146">
        <v>402</v>
      </c>
      <c r="I62" s="146"/>
      <c r="J62" s="146"/>
      <c r="K62" s="146">
        <v>2483</v>
      </c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</row>
    <row r="63" spans="1:22" x14ac:dyDescent="0.25">
      <c r="A63" s="144" t="s">
        <v>132</v>
      </c>
      <c r="B63" s="145"/>
      <c r="C63" s="145"/>
      <c r="D63" s="145"/>
      <c r="E63" s="145"/>
      <c r="F63" s="145"/>
      <c r="G63" s="145"/>
      <c r="H63" s="146">
        <v>402</v>
      </c>
      <c r="I63" s="146"/>
      <c r="J63" s="146"/>
      <c r="K63" s="146">
        <v>2483</v>
      </c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</row>
    <row r="64" spans="1:22" ht="30" customHeight="1" x14ac:dyDescent="0.25">
      <c r="A64" s="144" t="s">
        <v>133</v>
      </c>
      <c r="B64" s="145"/>
      <c r="C64" s="145"/>
      <c r="D64" s="145"/>
      <c r="E64" s="145"/>
      <c r="F64" s="145"/>
      <c r="G64" s="145"/>
      <c r="H64" s="146">
        <v>40.01</v>
      </c>
      <c r="I64" s="146"/>
      <c r="J64" s="146"/>
      <c r="K64" s="146">
        <v>138.83000000000001</v>
      </c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</row>
    <row r="65" spans="1:22" x14ac:dyDescent="0.25">
      <c r="A65" s="147" t="s">
        <v>134</v>
      </c>
      <c r="B65" s="148"/>
      <c r="C65" s="148"/>
      <c r="D65" s="148"/>
      <c r="E65" s="148"/>
      <c r="F65" s="148"/>
      <c r="G65" s="148"/>
      <c r="H65" s="149">
        <v>442.01</v>
      </c>
      <c r="I65" s="149"/>
      <c r="J65" s="149"/>
      <c r="K65" s="149">
        <v>2621.83</v>
      </c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</row>
    <row r="66" spans="1:22" x14ac:dyDescent="0.25">
      <c r="A66" s="50"/>
      <c r="B66" s="39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</row>
    <row r="67" spans="1:22" x14ac:dyDescent="0.25">
      <c r="A67" s="50"/>
      <c r="B67" s="39"/>
      <c r="C67" s="73" t="s">
        <v>64</v>
      </c>
      <c r="D67" s="48"/>
      <c r="E67" s="48"/>
      <c r="F67" s="48"/>
      <c r="G67" s="48"/>
      <c r="H67" s="74">
        <f>IF(ISBLANK(Y30),"",ROUND(Z30/Y30,2)*100)</f>
        <v>103</v>
      </c>
      <c r="I67" s="48"/>
      <c r="J67" s="48"/>
      <c r="K67" s="74">
        <f>IF(ISBLANK(Y31),"",ROUND(Z31/Y31,2)*100)</f>
        <v>88</v>
      </c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</row>
    <row r="68" spans="1:22" x14ac:dyDescent="0.25">
      <c r="A68" s="50"/>
      <c r="B68" s="39"/>
      <c r="C68" s="73" t="s">
        <v>65</v>
      </c>
      <c r="D68" s="48"/>
      <c r="E68" s="48"/>
      <c r="F68" s="48"/>
      <c r="G68" s="48"/>
      <c r="H68" s="45">
        <f>IF(ISBLANK(Y30),"",ROUND(AA30/Y30,2)*100)</f>
        <v>61</v>
      </c>
      <c r="I68" s="48"/>
      <c r="J68" s="48"/>
      <c r="K68" s="45">
        <f>IF(ISBLANK(Y31),"",ROUND(AA31/Y31,2)*100)</f>
        <v>48</v>
      </c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</row>
    <row r="69" spans="1:22" x14ac:dyDescent="0.25">
      <c r="A69" s="28"/>
      <c r="B69" s="28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</row>
    <row r="70" spans="1:22" x14ac:dyDescent="0.25">
      <c r="B70" s="75" t="s">
        <v>71</v>
      </c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</row>
    <row r="71" spans="1:22" x14ac:dyDescent="0.25">
      <c r="B71" s="3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</row>
    <row r="72" spans="1:22" x14ac:dyDescent="0.25">
      <c r="B72" s="75" t="s">
        <v>72</v>
      </c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</row>
    <row r="73" spans="1:22" x14ac:dyDescent="0.25">
      <c r="B73" s="46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</row>
    <row r="75" spans="1:22" x14ac:dyDescent="0.25">
      <c r="C75" s="49"/>
      <c r="D75" s="49"/>
      <c r="E75" s="49"/>
      <c r="F75" s="49"/>
      <c r="G75" s="49"/>
    </row>
    <row r="76" spans="1:22" x14ac:dyDescent="0.25">
      <c r="C76" s="49"/>
      <c r="D76" s="49"/>
      <c r="E76" s="49"/>
      <c r="F76" s="49"/>
      <c r="G76" s="49"/>
    </row>
    <row r="77" spans="1:22" x14ac:dyDescent="0.25">
      <c r="C77" s="49"/>
      <c r="D77" s="49"/>
      <c r="E77" s="49"/>
      <c r="F77" s="49"/>
      <c r="G77" s="49"/>
    </row>
    <row r="78" spans="1:22" x14ac:dyDescent="0.25">
      <c r="C78" s="49"/>
      <c r="D78" s="49"/>
      <c r="E78" s="49"/>
      <c r="F78" s="49"/>
      <c r="G78" s="49"/>
    </row>
    <row r="79" spans="1:22" x14ac:dyDescent="0.25">
      <c r="C79" s="49"/>
      <c r="D79" s="49"/>
      <c r="E79" s="49"/>
      <c r="F79" s="49"/>
      <c r="G79" s="49"/>
    </row>
    <row r="80" spans="1:22" x14ac:dyDescent="0.25">
      <c r="C80" s="49"/>
      <c r="D80" s="49"/>
      <c r="E80" s="49"/>
      <c r="F80" s="49"/>
      <c r="G80" s="49"/>
    </row>
    <row r="81" spans="3:7" x14ac:dyDescent="0.25">
      <c r="C81" s="49"/>
      <c r="D81" s="49"/>
      <c r="E81" s="49"/>
      <c r="F81" s="49"/>
      <c r="G81" s="49"/>
    </row>
    <row r="82" spans="3:7" x14ac:dyDescent="0.25">
      <c r="C82" s="49"/>
      <c r="D82" s="49"/>
      <c r="E82" s="49"/>
      <c r="F82" s="49"/>
      <c r="G82" s="49"/>
    </row>
    <row r="83" spans="3:7" x14ac:dyDescent="0.25">
      <c r="C83" s="49"/>
      <c r="D83" s="49"/>
      <c r="E83" s="49"/>
      <c r="F83" s="49"/>
      <c r="G83" s="49"/>
    </row>
    <row r="84" spans="3:7" x14ac:dyDescent="0.25">
      <c r="C84" s="49"/>
      <c r="D84" s="49"/>
      <c r="E84" s="49"/>
      <c r="F84" s="49"/>
      <c r="G84" s="49"/>
    </row>
    <row r="85" spans="3:7" x14ac:dyDescent="0.25">
      <c r="C85" s="49"/>
      <c r="D85" s="49"/>
      <c r="E85" s="49"/>
      <c r="F85" s="49"/>
      <c r="G85" s="49"/>
    </row>
    <row r="86" spans="3:7" x14ac:dyDescent="0.25">
      <c r="C86" s="49"/>
      <c r="D86" s="49"/>
      <c r="E86" s="49"/>
      <c r="F86" s="49"/>
      <c r="G86" s="49"/>
    </row>
  </sheetData>
  <mergeCells count="49">
    <mergeCell ref="A61:G61"/>
    <mergeCell ref="A62:G62"/>
    <mergeCell ref="A63:G63"/>
    <mergeCell ref="A64:G64"/>
    <mergeCell ref="A65:G65"/>
    <mergeCell ref="A55:G55"/>
    <mergeCell ref="A56:G56"/>
    <mergeCell ref="A57:G57"/>
    <mergeCell ref="A58:G58"/>
    <mergeCell ref="A59:G59"/>
    <mergeCell ref="A60:G60"/>
    <mergeCell ref="A40:V40"/>
    <mergeCell ref="A41:V41"/>
    <mergeCell ref="A45:V45"/>
    <mergeCell ref="A48:V48"/>
    <mergeCell ref="A49:V49"/>
    <mergeCell ref="A54:G54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75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70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442.01/1000</f>
        <v>0.44201000000000001</v>
      </c>
      <c r="H11" s="85"/>
      <c r="I11" s="55" t="s">
        <v>6</v>
      </c>
      <c r="J11" s="86">
        <f>2621.83/1000</f>
        <v>2.6218300000000001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6.6299999999999996E-3</v>
      </c>
      <c r="H14" s="85"/>
      <c r="I14" s="55" t="s">
        <v>8</v>
      </c>
      <c r="J14" s="86">
        <f>(P14+P15)/1000</f>
        <v>6.6299999999999996E-3</v>
      </c>
      <c r="K14" s="87"/>
      <c r="L14" s="58">
        <v>650</v>
      </c>
      <c r="M14" s="35" t="s">
        <v>8</v>
      </c>
      <c r="N14" s="57"/>
      <c r="O14" s="26">
        <v>6.63</v>
      </c>
      <c r="P14" s="27">
        <v>6.63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76/1000</f>
        <v>7.5999999999999998E-2</v>
      </c>
      <c r="H15" s="117"/>
      <c r="I15" s="55" t="s">
        <v>6</v>
      </c>
      <c r="J15" s="86">
        <f>801/1000</f>
        <v>0.80100000000000005</v>
      </c>
      <c r="K15" s="87"/>
      <c r="L15" s="59">
        <v>7689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1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7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135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136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137</v>
      </c>
      <c r="C26" s="134" t="s">
        <v>138</v>
      </c>
      <c r="D26" s="154" t="s">
        <v>139</v>
      </c>
      <c r="E26" s="155">
        <v>4.1100000000000003</v>
      </c>
      <c r="F26" s="136" t="s">
        <v>140</v>
      </c>
      <c r="G26" s="136">
        <v>46.03</v>
      </c>
      <c r="H26" s="156"/>
      <c r="I26" s="156"/>
      <c r="J26" s="136" t="s">
        <v>141</v>
      </c>
      <c r="K26" s="136">
        <v>552.42999999999995</v>
      </c>
      <c r="L26" s="157"/>
      <c r="M26" s="156">
        <f>IF(ISNUMBER(K26/G26),IF(NOT(K26/G26=0),K26/G26, " "), " ")</f>
        <v>12.001520747338692</v>
      </c>
      <c r="N26" s="154"/>
    </row>
    <row r="27" spans="1:23" s="29" customFormat="1" ht="22.8" x14ac:dyDescent="0.25">
      <c r="A27" s="152">
        <v>2</v>
      </c>
      <c r="B27" s="153" t="s">
        <v>142</v>
      </c>
      <c r="C27" s="134" t="s">
        <v>143</v>
      </c>
      <c r="D27" s="154" t="s">
        <v>139</v>
      </c>
      <c r="E27" s="155">
        <v>0.81</v>
      </c>
      <c r="F27" s="136" t="s">
        <v>144</v>
      </c>
      <c r="G27" s="136">
        <v>9.2899999999999991</v>
      </c>
      <c r="H27" s="156"/>
      <c r="I27" s="156"/>
      <c r="J27" s="136" t="s">
        <v>145</v>
      </c>
      <c r="K27" s="136"/>
      <c r="L27" s="157"/>
      <c r="M27" s="156" t="str">
        <f>IF(ISNUMBER(K27/G27),IF(NOT(K27/G27=0),K27/G27, " "), " ")</f>
        <v xml:space="preserve"> </v>
      </c>
      <c r="N27" s="154"/>
    </row>
    <row r="28" spans="1:23" s="29" customFormat="1" ht="22.8" x14ac:dyDescent="0.25">
      <c r="A28" s="152">
        <v>3</v>
      </c>
      <c r="B28" s="153" t="s">
        <v>146</v>
      </c>
      <c r="C28" s="134" t="s">
        <v>147</v>
      </c>
      <c r="D28" s="154" t="s">
        <v>139</v>
      </c>
      <c r="E28" s="155">
        <v>1.71</v>
      </c>
      <c r="F28" s="136" t="s">
        <v>148</v>
      </c>
      <c r="G28" s="136">
        <v>20.58</v>
      </c>
      <c r="H28" s="156"/>
      <c r="I28" s="156"/>
      <c r="J28" s="136" t="s">
        <v>149</v>
      </c>
      <c r="K28" s="136">
        <v>246.81</v>
      </c>
      <c r="L28" s="157"/>
      <c r="M28" s="156">
        <f>IF(ISNUMBER(K28/G28),IF(NOT(K28/G28=0),K28/G28, " "), " ")</f>
        <v>11.992711370262391</v>
      </c>
      <c r="N28" s="154"/>
    </row>
    <row r="29" spans="1:23" s="29" customFormat="1" ht="19.350000000000001" customHeight="1" x14ac:dyDescent="0.25">
      <c r="A29" s="128" t="s">
        <v>150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</row>
    <row r="30" spans="1:23" ht="22.8" x14ac:dyDescent="0.25">
      <c r="A30" s="152">
        <v>4</v>
      </c>
      <c r="B30" s="153">
        <v>40502</v>
      </c>
      <c r="C30" s="134" t="s">
        <v>151</v>
      </c>
      <c r="D30" s="154" t="s">
        <v>152</v>
      </c>
      <c r="E30" s="155">
        <v>0.21</v>
      </c>
      <c r="F30" s="136" t="s">
        <v>153</v>
      </c>
      <c r="G30" s="136">
        <v>1.65</v>
      </c>
      <c r="H30" s="156"/>
      <c r="I30" s="156"/>
      <c r="J30" s="136" t="s">
        <v>154</v>
      </c>
      <c r="K30" s="136">
        <v>9.4499999999999993</v>
      </c>
      <c r="L30" s="157"/>
      <c r="M30" s="156">
        <f>IF(ISNUMBER(K30/G30),IF(NOT(K30/G30=0),K30/G30, " "), " ")</f>
        <v>5.7272727272727275</v>
      </c>
      <c r="N30" s="154" t="s">
        <v>155</v>
      </c>
    </row>
    <row r="31" spans="1:23" ht="22.8" x14ac:dyDescent="0.25">
      <c r="A31" s="152">
        <v>5</v>
      </c>
      <c r="B31" s="153">
        <v>40502</v>
      </c>
      <c r="C31" s="134" t="s">
        <v>156</v>
      </c>
      <c r="D31" s="154" t="s">
        <v>152</v>
      </c>
      <c r="E31" s="155">
        <v>0.08</v>
      </c>
      <c r="F31" s="136" t="s">
        <v>153</v>
      </c>
      <c r="G31" s="136">
        <v>0.63</v>
      </c>
      <c r="H31" s="156"/>
      <c r="I31" s="156"/>
      <c r="J31" s="136" t="s">
        <v>154</v>
      </c>
      <c r="K31" s="136">
        <v>3.6</v>
      </c>
      <c r="L31" s="157"/>
      <c r="M31" s="156">
        <f>IF(ISNUMBER(K31/G31),IF(NOT(K31/G31=0),K31/G31, " "), " ")</f>
        <v>5.7142857142857144</v>
      </c>
      <c r="N31" s="154" t="s">
        <v>157</v>
      </c>
    </row>
    <row r="32" spans="1:23" ht="22.8" x14ac:dyDescent="0.25">
      <c r="A32" s="152">
        <v>6</v>
      </c>
      <c r="B32" s="153">
        <v>40502</v>
      </c>
      <c r="C32" s="134" t="s">
        <v>156</v>
      </c>
      <c r="D32" s="154" t="s">
        <v>152</v>
      </c>
      <c r="E32" s="155">
        <v>0.13</v>
      </c>
      <c r="F32" s="136" t="s">
        <v>153</v>
      </c>
      <c r="G32" s="136">
        <v>1.02</v>
      </c>
      <c r="H32" s="156"/>
      <c r="I32" s="156"/>
      <c r="J32" s="136" t="s">
        <v>154</v>
      </c>
      <c r="K32" s="136">
        <v>5.85</v>
      </c>
      <c r="L32" s="157"/>
      <c r="M32" s="156">
        <f>IF(ISNUMBER(K32/G32),IF(NOT(K32/G32=0),K32/G32, " "), " ")</f>
        <v>5.735294117647058</v>
      </c>
      <c r="N32" s="154"/>
    </row>
    <row r="33" spans="1:14" ht="22.8" x14ac:dyDescent="0.25">
      <c r="A33" s="152">
        <v>7</v>
      </c>
      <c r="B33" s="153">
        <v>40504</v>
      </c>
      <c r="C33" s="134" t="s">
        <v>158</v>
      </c>
      <c r="D33" s="154" t="s">
        <v>152</v>
      </c>
      <c r="E33" s="155">
        <v>0.18</v>
      </c>
      <c r="F33" s="136" t="s">
        <v>159</v>
      </c>
      <c r="G33" s="136">
        <v>0.23</v>
      </c>
      <c r="H33" s="156"/>
      <c r="I33" s="156"/>
      <c r="J33" s="136" t="s">
        <v>160</v>
      </c>
      <c r="K33" s="136">
        <v>0.54</v>
      </c>
      <c r="L33" s="157"/>
      <c r="M33" s="156">
        <f>IF(ISNUMBER(K33/G33),IF(NOT(K33/G33=0),K33/G33, " "), " ")</f>
        <v>2.347826086956522</v>
      </c>
      <c r="N33" s="154" t="s">
        <v>155</v>
      </c>
    </row>
    <row r="34" spans="1:14" ht="22.8" x14ac:dyDescent="0.25">
      <c r="A34" s="152">
        <v>8</v>
      </c>
      <c r="B34" s="153">
        <v>40504</v>
      </c>
      <c r="C34" s="134" t="s">
        <v>161</v>
      </c>
      <c r="D34" s="154" t="s">
        <v>152</v>
      </c>
      <c r="E34" s="155">
        <v>7.0000000000000007E-2</v>
      </c>
      <c r="F34" s="136" t="s">
        <v>159</v>
      </c>
      <c r="G34" s="136">
        <v>0.09</v>
      </c>
      <c r="H34" s="156"/>
      <c r="I34" s="156"/>
      <c r="J34" s="136" t="s">
        <v>160</v>
      </c>
      <c r="K34" s="136">
        <v>0.21</v>
      </c>
      <c r="L34" s="157"/>
      <c r="M34" s="156">
        <f>IF(ISNUMBER(K34/G34),IF(NOT(K34/G34=0),K34/G34, " "), " ")</f>
        <v>2.3333333333333335</v>
      </c>
      <c r="N34" s="154" t="s">
        <v>157</v>
      </c>
    </row>
    <row r="35" spans="1:14" ht="22.8" x14ac:dyDescent="0.25">
      <c r="A35" s="152">
        <v>9</v>
      </c>
      <c r="B35" s="153">
        <v>40504</v>
      </c>
      <c r="C35" s="134" t="s">
        <v>161</v>
      </c>
      <c r="D35" s="154" t="s">
        <v>152</v>
      </c>
      <c r="E35" s="155">
        <v>0.11</v>
      </c>
      <c r="F35" s="136" t="s">
        <v>159</v>
      </c>
      <c r="G35" s="136">
        <v>0.14000000000000001</v>
      </c>
      <c r="H35" s="156"/>
      <c r="I35" s="156"/>
      <c r="J35" s="136" t="s">
        <v>160</v>
      </c>
      <c r="K35" s="136">
        <v>0.33</v>
      </c>
      <c r="L35" s="157"/>
      <c r="M35" s="156">
        <f>IF(ISNUMBER(K35/G35),IF(NOT(K35/G35=0),K35/G35, " "), " ")</f>
        <v>2.3571428571428572</v>
      </c>
      <c r="N35" s="154"/>
    </row>
    <row r="36" spans="1:14" ht="19.350000000000001" customHeight="1" x14ac:dyDescent="0.25">
      <c r="A36" s="128" t="s">
        <v>162</v>
      </c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</row>
    <row r="37" spans="1:14" ht="22.8" x14ac:dyDescent="0.25">
      <c r="A37" s="152">
        <v>10</v>
      </c>
      <c r="B37" s="153" t="s">
        <v>163</v>
      </c>
      <c r="C37" s="134" t="s">
        <v>164</v>
      </c>
      <c r="D37" s="154" t="s">
        <v>165</v>
      </c>
      <c r="E37" s="155">
        <v>3.04E-2</v>
      </c>
      <c r="F37" s="136" t="s">
        <v>166</v>
      </c>
      <c r="G37" s="136">
        <v>0.18</v>
      </c>
      <c r="H37" s="156">
        <v>42.66</v>
      </c>
      <c r="I37" s="156">
        <v>1.3</v>
      </c>
      <c r="J37" s="136" t="s">
        <v>167</v>
      </c>
      <c r="K37" s="136">
        <v>1.5</v>
      </c>
      <c r="L37" s="157"/>
      <c r="M37" s="156">
        <f>IF(ISNUMBER(K37/G37),IF(NOT(K37/G37=0),K37/G37, " "), " ")</f>
        <v>8.3333333333333339</v>
      </c>
      <c r="N37" s="154" t="s">
        <v>155</v>
      </c>
    </row>
    <row r="38" spans="1:14" ht="22.8" x14ac:dyDescent="0.25">
      <c r="A38" s="152">
        <v>11</v>
      </c>
      <c r="B38" s="153" t="s">
        <v>163</v>
      </c>
      <c r="C38" s="134" t="s">
        <v>168</v>
      </c>
      <c r="D38" s="154" t="s">
        <v>165</v>
      </c>
      <c r="E38" s="155">
        <v>1.1900000000000001E-2</v>
      </c>
      <c r="F38" s="136" t="s">
        <v>166</v>
      </c>
      <c r="G38" s="136">
        <v>7.0000000000000007E-2</v>
      </c>
      <c r="H38" s="156">
        <v>42.66</v>
      </c>
      <c r="I38" s="156">
        <v>0.51</v>
      </c>
      <c r="J38" s="136" t="s">
        <v>167</v>
      </c>
      <c r="K38" s="136">
        <v>0.59</v>
      </c>
      <c r="L38" s="157"/>
      <c r="M38" s="156">
        <f>IF(ISNUMBER(K38/G38),IF(NOT(K38/G38=0),K38/G38, " "), " ")</f>
        <v>8.428571428571427</v>
      </c>
      <c r="N38" s="154" t="s">
        <v>169</v>
      </c>
    </row>
    <row r="39" spans="1:14" ht="22.8" x14ac:dyDescent="0.25">
      <c r="A39" s="152">
        <v>12</v>
      </c>
      <c r="B39" s="153" t="s">
        <v>163</v>
      </c>
      <c r="C39" s="134" t="s">
        <v>168</v>
      </c>
      <c r="D39" s="154" t="s">
        <v>165</v>
      </c>
      <c r="E39" s="155">
        <v>1.8499999999999999E-2</v>
      </c>
      <c r="F39" s="136" t="s">
        <v>166</v>
      </c>
      <c r="G39" s="136">
        <v>0.11</v>
      </c>
      <c r="H39" s="156">
        <v>42.66</v>
      </c>
      <c r="I39" s="156">
        <v>0.79</v>
      </c>
      <c r="J39" s="136" t="s">
        <v>167</v>
      </c>
      <c r="K39" s="136">
        <v>0.91</v>
      </c>
      <c r="L39" s="157"/>
      <c r="M39" s="156">
        <f>IF(ISNUMBER(K39/G39),IF(NOT(K39/G39=0),K39/G39, " "), " ")</f>
        <v>8.2727272727272734</v>
      </c>
      <c r="N39" s="154"/>
    </row>
    <row r="40" spans="1:14" ht="22.8" x14ac:dyDescent="0.25">
      <c r="A40" s="152">
        <v>13</v>
      </c>
      <c r="B40" s="153" t="s">
        <v>170</v>
      </c>
      <c r="C40" s="134" t="s">
        <v>171</v>
      </c>
      <c r="D40" s="154" t="s">
        <v>172</v>
      </c>
      <c r="E40" s="155">
        <v>1E-4</v>
      </c>
      <c r="F40" s="136" t="s">
        <v>173</v>
      </c>
      <c r="G40" s="136">
        <v>1.07</v>
      </c>
      <c r="H40" s="156">
        <v>56684.17</v>
      </c>
      <c r="I40" s="156">
        <v>5.67</v>
      </c>
      <c r="J40" s="136" t="s">
        <v>174</v>
      </c>
      <c r="K40" s="136">
        <v>5.81</v>
      </c>
      <c r="L40" s="157"/>
      <c r="M40" s="156">
        <f>IF(ISNUMBER(K40/G40),IF(NOT(K40/G40=0),K40/G40, " "), " ")</f>
        <v>5.4299065420560737</v>
      </c>
      <c r="N40" s="154"/>
    </row>
    <row r="41" spans="1:14" ht="22.8" x14ac:dyDescent="0.25">
      <c r="A41" s="152">
        <v>14</v>
      </c>
      <c r="B41" s="153" t="s">
        <v>175</v>
      </c>
      <c r="C41" s="134" t="s">
        <v>176</v>
      </c>
      <c r="D41" s="154" t="s">
        <v>165</v>
      </c>
      <c r="E41" s="155">
        <v>1.38E-2</v>
      </c>
      <c r="F41" s="136" t="s">
        <v>177</v>
      </c>
      <c r="G41" s="136">
        <v>1.39</v>
      </c>
      <c r="H41" s="156">
        <v>418</v>
      </c>
      <c r="I41" s="156">
        <v>5.76</v>
      </c>
      <c r="J41" s="136" t="s">
        <v>178</v>
      </c>
      <c r="K41" s="136">
        <v>6.03</v>
      </c>
      <c r="L41" s="157"/>
      <c r="M41" s="156">
        <f>IF(ISNUMBER(K41/G41),IF(NOT(K41/G41=0),K41/G41, " "), " ")</f>
        <v>4.3381294964028783</v>
      </c>
      <c r="N41" s="154" t="s">
        <v>155</v>
      </c>
    </row>
    <row r="42" spans="1:14" ht="34.200000000000003" x14ac:dyDescent="0.25">
      <c r="A42" s="152">
        <v>15</v>
      </c>
      <c r="B42" s="153" t="s">
        <v>175</v>
      </c>
      <c r="C42" s="134" t="s">
        <v>179</v>
      </c>
      <c r="D42" s="154" t="s">
        <v>165</v>
      </c>
      <c r="E42" s="155">
        <v>5.4000000000000003E-3</v>
      </c>
      <c r="F42" s="136" t="s">
        <v>177</v>
      </c>
      <c r="G42" s="136">
        <v>0.54</v>
      </c>
      <c r="H42" s="156">
        <v>418</v>
      </c>
      <c r="I42" s="156">
        <v>2.25</v>
      </c>
      <c r="J42" s="136" t="s">
        <v>178</v>
      </c>
      <c r="K42" s="136">
        <v>2.36</v>
      </c>
      <c r="L42" s="157"/>
      <c r="M42" s="156">
        <f>IF(ISNUMBER(K42/G42),IF(NOT(K42/G42=0),K42/G42, " "), " ")</f>
        <v>4.3703703703703702</v>
      </c>
      <c r="N42" s="154" t="s">
        <v>180</v>
      </c>
    </row>
    <row r="43" spans="1:14" ht="22.8" x14ac:dyDescent="0.25">
      <c r="A43" s="152">
        <v>16</v>
      </c>
      <c r="B43" s="153" t="s">
        <v>175</v>
      </c>
      <c r="C43" s="134" t="s">
        <v>179</v>
      </c>
      <c r="D43" s="154" t="s">
        <v>165</v>
      </c>
      <c r="E43" s="155">
        <v>8.3999999999999995E-3</v>
      </c>
      <c r="F43" s="136" t="s">
        <v>177</v>
      </c>
      <c r="G43" s="136">
        <v>0.85</v>
      </c>
      <c r="H43" s="156">
        <v>418</v>
      </c>
      <c r="I43" s="156">
        <v>3.51</v>
      </c>
      <c r="J43" s="136" t="s">
        <v>178</v>
      </c>
      <c r="K43" s="136">
        <v>3.67</v>
      </c>
      <c r="L43" s="157"/>
      <c r="M43" s="156">
        <f>IF(ISNUMBER(K43/G43),IF(NOT(K43/G43=0),K43/G43, " "), " ")</f>
        <v>4.3176470588235292</v>
      </c>
      <c r="N43" s="154"/>
    </row>
    <row r="44" spans="1:14" ht="22.8" x14ac:dyDescent="0.25">
      <c r="A44" s="152">
        <v>17</v>
      </c>
      <c r="B44" s="153" t="s">
        <v>181</v>
      </c>
      <c r="C44" s="134" t="s">
        <v>182</v>
      </c>
      <c r="D44" s="154" t="s">
        <v>183</v>
      </c>
      <c r="E44" s="155">
        <v>2.1299999999999999E-2</v>
      </c>
      <c r="F44" s="136" t="s">
        <v>184</v>
      </c>
      <c r="G44" s="136">
        <v>0.91</v>
      </c>
      <c r="H44" s="156">
        <v>228.81</v>
      </c>
      <c r="I44" s="156">
        <v>4.8899999999999997</v>
      </c>
      <c r="J44" s="136" t="s">
        <v>185</v>
      </c>
      <c r="K44" s="136">
        <v>4.97</v>
      </c>
      <c r="L44" s="157"/>
      <c r="M44" s="156">
        <f>IF(ISNUMBER(K44/G44),IF(NOT(K44/G44=0),K44/G44, " "), " ")</f>
        <v>5.4615384615384608</v>
      </c>
      <c r="N44" s="154" t="s">
        <v>155</v>
      </c>
    </row>
    <row r="45" spans="1:14" ht="22.8" x14ac:dyDescent="0.25">
      <c r="A45" s="152">
        <v>18</v>
      </c>
      <c r="B45" s="153" t="s">
        <v>181</v>
      </c>
      <c r="C45" s="134" t="s">
        <v>186</v>
      </c>
      <c r="D45" s="154" t="s">
        <v>183</v>
      </c>
      <c r="E45" s="155">
        <v>8.8999999999999999E-3</v>
      </c>
      <c r="F45" s="136" t="s">
        <v>184</v>
      </c>
      <c r="G45" s="136">
        <v>0.38</v>
      </c>
      <c r="H45" s="156">
        <v>228.81</v>
      </c>
      <c r="I45" s="156">
        <v>2.0499999999999998</v>
      </c>
      <c r="J45" s="136" t="s">
        <v>185</v>
      </c>
      <c r="K45" s="136">
        <v>2.0699999999999998</v>
      </c>
      <c r="L45" s="157"/>
      <c r="M45" s="156">
        <f>IF(ISNUMBER(K45/G45),IF(NOT(K45/G45=0),K45/G45, " "), " ")</f>
        <v>5.447368421052631</v>
      </c>
      <c r="N45" s="154" t="s">
        <v>187</v>
      </c>
    </row>
    <row r="46" spans="1:14" ht="22.8" x14ac:dyDescent="0.25">
      <c r="A46" s="152">
        <v>19</v>
      </c>
      <c r="B46" s="153" t="s">
        <v>181</v>
      </c>
      <c r="C46" s="134" t="s">
        <v>186</v>
      </c>
      <c r="D46" s="154" t="s">
        <v>183</v>
      </c>
      <c r="E46" s="155">
        <v>1.24E-2</v>
      </c>
      <c r="F46" s="136" t="s">
        <v>184</v>
      </c>
      <c r="G46" s="136">
        <v>0.53</v>
      </c>
      <c r="H46" s="156">
        <v>228.81</v>
      </c>
      <c r="I46" s="156">
        <v>2.84</v>
      </c>
      <c r="J46" s="136" t="s">
        <v>185</v>
      </c>
      <c r="K46" s="136">
        <v>2.9</v>
      </c>
      <c r="L46" s="157"/>
      <c r="M46" s="156">
        <f>IF(ISNUMBER(K46/G46),IF(NOT(K46/G46=0),K46/G46, " "), " ")</f>
        <v>5.4716981132075464</v>
      </c>
      <c r="N46" s="154"/>
    </row>
    <row r="47" spans="1:14" ht="57" x14ac:dyDescent="0.25">
      <c r="A47" s="152">
        <v>20</v>
      </c>
      <c r="B47" s="153" t="s">
        <v>188</v>
      </c>
      <c r="C47" s="134" t="s">
        <v>189</v>
      </c>
      <c r="D47" s="154" t="s">
        <v>190</v>
      </c>
      <c r="E47" s="155">
        <v>4.9219999999999997</v>
      </c>
      <c r="F47" s="136" t="s">
        <v>191</v>
      </c>
      <c r="G47" s="136">
        <v>60.54</v>
      </c>
      <c r="H47" s="156">
        <v>52.7</v>
      </c>
      <c r="I47" s="156">
        <v>259.39</v>
      </c>
      <c r="J47" s="136" t="s">
        <v>192</v>
      </c>
      <c r="K47" s="136">
        <v>266.77</v>
      </c>
      <c r="L47" s="157"/>
      <c r="M47" s="156">
        <f>IF(ISNUMBER(K47/G47),IF(NOT(K47/G47=0),K47/G47, " "), " ")</f>
        <v>4.406508093822266</v>
      </c>
      <c r="N47" s="154" t="s">
        <v>155</v>
      </c>
    </row>
    <row r="48" spans="1:14" ht="57" x14ac:dyDescent="0.25">
      <c r="A48" s="152">
        <v>21</v>
      </c>
      <c r="B48" s="153" t="s">
        <v>188</v>
      </c>
      <c r="C48" s="134" t="s">
        <v>193</v>
      </c>
      <c r="D48" s="154" t="s">
        <v>190</v>
      </c>
      <c r="E48" s="155">
        <v>1.9259999999999999</v>
      </c>
      <c r="F48" s="136" t="s">
        <v>191</v>
      </c>
      <c r="G48" s="136">
        <v>23.69</v>
      </c>
      <c r="H48" s="156">
        <v>52.7</v>
      </c>
      <c r="I48" s="156">
        <v>101.5</v>
      </c>
      <c r="J48" s="136" t="s">
        <v>192</v>
      </c>
      <c r="K48" s="136">
        <v>104.39</v>
      </c>
      <c r="L48" s="157"/>
      <c r="M48" s="156">
        <f>IF(ISNUMBER(K48/G48),IF(NOT(K48/G48=0),K48/G48, " "), " ")</f>
        <v>4.4065006331785561</v>
      </c>
      <c r="N48" s="154" t="s">
        <v>194</v>
      </c>
    </row>
    <row r="49" spans="1:14" ht="57" x14ac:dyDescent="0.25">
      <c r="A49" s="152">
        <v>22</v>
      </c>
      <c r="B49" s="153" t="s">
        <v>188</v>
      </c>
      <c r="C49" s="134" t="s">
        <v>193</v>
      </c>
      <c r="D49" s="154" t="s">
        <v>190</v>
      </c>
      <c r="E49" s="155">
        <v>2.996</v>
      </c>
      <c r="F49" s="136" t="s">
        <v>191</v>
      </c>
      <c r="G49" s="136">
        <v>36.85</v>
      </c>
      <c r="H49" s="156">
        <v>52.7</v>
      </c>
      <c r="I49" s="156">
        <v>157.88999999999999</v>
      </c>
      <c r="J49" s="136" t="s">
        <v>192</v>
      </c>
      <c r="K49" s="136">
        <v>162.38</v>
      </c>
      <c r="L49" s="157"/>
      <c r="M49" s="156">
        <f>IF(ISNUMBER(K49/G49),IF(NOT(K49/G49=0),K49/G49, " "), " ")</f>
        <v>4.4065128900949793</v>
      </c>
      <c r="N49" s="154"/>
    </row>
    <row r="50" spans="1:14" ht="22.8" x14ac:dyDescent="0.25">
      <c r="A50" s="152">
        <v>23</v>
      </c>
      <c r="B50" s="153" t="s">
        <v>195</v>
      </c>
      <c r="C50" s="134" t="s">
        <v>196</v>
      </c>
      <c r="D50" s="154" t="s">
        <v>197</v>
      </c>
      <c r="E50" s="155">
        <v>6</v>
      </c>
      <c r="F50" s="136" t="s">
        <v>198</v>
      </c>
      <c r="G50" s="136">
        <v>111.6</v>
      </c>
      <c r="H50" s="156">
        <v>40.729999999999997</v>
      </c>
      <c r="I50" s="156">
        <v>244.38</v>
      </c>
      <c r="J50" s="136" t="s">
        <v>199</v>
      </c>
      <c r="K50" s="136">
        <v>250.26</v>
      </c>
      <c r="L50" s="157"/>
      <c r="M50" s="156">
        <f>IF(ISNUMBER(K50/G50),IF(NOT(K50/G50=0),K50/G50, " "), " ")</f>
        <v>2.2424731182795701</v>
      </c>
      <c r="N50" s="154" t="s">
        <v>155</v>
      </c>
    </row>
    <row r="51" spans="1:14" ht="22.8" x14ac:dyDescent="0.25">
      <c r="A51" s="152">
        <v>24</v>
      </c>
      <c r="B51" s="153" t="s">
        <v>195</v>
      </c>
      <c r="C51" s="134" t="s">
        <v>200</v>
      </c>
      <c r="D51" s="154" t="s">
        <v>197</v>
      </c>
      <c r="E51" s="155">
        <v>4</v>
      </c>
      <c r="F51" s="136" t="s">
        <v>198</v>
      </c>
      <c r="G51" s="136">
        <v>74.400000000000006</v>
      </c>
      <c r="H51" s="156">
        <v>40.729999999999997</v>
      </c>
      <c r="I51" s="156">
        <v>162.91999999999999</v>
      </c>
      <c r="J51" s="136" t="s">
        <v>199</v>
      </c>
      <c r="K51" s="136">
        <v>166.84</v>
      </c>
      <c r="L51" s="157"/>
      <c r="M51" s="156">
        <f>IF(ISNUMBER(K51/G51),IF(NOT(K51/G51=0),K51/G51, " "), " ")</f>
        <v>2.2424731182795696</v>
      </c>
      <c r="N51" s="154" t="s">
        <v>201</v>
      </c>
    </row>
    <row r="52" spans="1:14" ht="22.8" x14ac:dyDescent="0.25">
      <c r="A52" s="152">
        <v>25</v>
      </c>
      <c r="B52" s="153" t="s">
        <v>195</v>
      </c>
      <c r="C52" s="134" t="s">
        <v>200</v>
      </c>
      <c r="D52" s="154" t="s">
        <v>197</v>
      </c>
      <c r="E52" s="155">
        <v>2</v>
      </c>
      <c r="F52" s="136" t="s">
        <v>198</v>
      </c>
      <c r="G52" s="136">
        <v>37.200000000000003</v>
      </c>
      <c r="H52" s="156">
        <v>40.729999999999997</v>
      </c>
      <c r="I52" s="156">
        <v>81.459999999999994</v>
      </c>
      <c r="J52" s="136" t="s">
        <v>199</v>
      </c>
      <c r="K52" s="136">
        <v>83.42</v>
      </c>
      <c r="L52" s="157"/>
      <c r="M52" s="156">
        <f>IF(ISNUMBER(K52/G52),IF(NOT(K52/G52=0),K52/G52, " "), " ")</f>
        <v>2.2424731182795696</v>
      </c>
      <c r="N52" s="154"/>
    </row>
    <row r="53" spans="1:14" ht="34.200000000000003" x14ac:dyDescent="0.25">
      <c r="A53" s="152">
        <v>26</v>
      </c>
      <c r="B53" s="153" t="s">
        <v>202</v>
      </c>
      <c r="C53" s="134" t="s">
        <v>203</v>
      </c>
      <c r="D53" s="154" t="s">
        <v>197</v>
      </c>
      <c r="E53" s="155">
        <v>1</v>
      </c>
      <c r="F53" s="136" t="s">
        <v>204</v>
      </c>
      <c r="G53" s="136">
        <v>15.7</v>
      </c>
      <c r="H53" s="156"/>
      <c r="I53" s="156"/>
      <c r="J53" s="136" t="s">
        <v>145</v>
      </c>
      <c r="K53" s="136"/>
      <c r="L53" s="157"/>
      <c r="M53" s="156" t="str">
        <f>IF(ISNUMBER(K53/G53),IF(NOT(K53/G53=0),K53/G53, " "), " ")</f>
        <v xml:space="preserve"> </v>
      </c>
      <c r="N53" s="154" t="s">
        <v>205</v>
      </c>
    </row>
    <row r="54" spans="1:14" ht="34.200000000000003" x14ac:dyDescent="0.25">
      <c r="A54" s="152">
        <v>27</v>
      </c>
      <c r="B54" s="153" t="s">
        <v>206</v>
      </c>
      <c r="C54" s="134" t="s">
        <v>207</v>
      </c>
      <c r="D54" s="154" t="s">
        <v>197</v>
      </c>
      <c r="E54" s="155">
        <v>2</v>
      </c>
      <c r="F54" s="136" t="s">
        <v>208</v>
      </c>
      <c r="G54" s="136">
        <v>4.82</v>
      </c>
      <c r="H54" s="156"/>
      <c r="I54" s="156"/>
      <c r="J54" s="136" t="s">
        <v>209</v>
      </c>
      <c r="K54" s="136">
        <v>38.06</v>
      </c>
      <c r="L54" s="157"/>
      <c r="M54" s="156">
        <f>IF(ISNUMBER(K54/G54),IF(NOT(K54/G54=0),K54/G54, " "), " ")</f>
        <v>7.8962655601659755</v>
      </c>
      <c r="N54" s="154" t="s">
        <v>205</v>
      </c>
    </row>
    <row r="55" spans="1:14" ht="19.350000000000001" customHeight="1" x14ac:dyDescent="0.25">
      <c r="A55" s="150" t="s">
        <v>210</v>
      </c>
      <c r="B55" s="151"/>
      <c r="C55" s="151"/>
      <c r="D55" s="151"/>
      <c r="E55" s="151"/>
      <c r="F55" s="151"/>
      <c r="G55" s="151"/>
      <c r="H55" s="151"/>
      <c r="I55" s="151"/>
      <c r="J55" s="151"/>
      <c r="K55" s="151"/>
      <c r="L55" s="151"/>
      <c r="M55" s="151"/>
      <c r="N55" s="151"/>
    </row>
    <row r="56" spans="1:14" ht="19.350000000000001" customHeight="1" x14ac:dyDescent="0.25">
      <c r="A56" s="128" t="s">
        <v>162</v>
      </c>
      <c r="B56" s="129"/>
      <c r="C56" s="129"/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29"/>
    </row>
    <row r="57" spans="1:14" ht="22.8" x14ac:dyDescent="0.25">
      <c r="A57" s="152">
        <v>28</v>
      </c>
      <c r="B57" s="153" t="s">
        <v>211</v>
      </c>
      <c r="C57" s="134" t="s">
        <v>212</v>
      </c>
      <c r="D57" s="154" t="s">
        <v>197</v>
      </c>
      <c r="E57" s="155">
        <v>1</v>
      </c>
      <c r="F57" s="136" t="s">
        <v>145</v>
      </c>
      <c r="G57" s="136"/>
      <c r="H57" s="156"/>
      <c r="I57" s="156"/>
      <c r="J57" s="136" t="s">
        <v>145</v>
      </c>
      <c r="K57" s="136"/>
      <c r="L57" s="157"/>
      <c r="M57" s="156" t="str">
        <f>IF(ISNUMBER(K57/G57),IF(NOT(K57/G57=0),K57/G57, " "), " ")</f>
        <v xml:space="preserve"> </v>
      </c>
      <c r="N57" s="154"/>
    </row>
    <row r="58" spans="1:14" ht="22.8" x14ac:dyDescent="0.25">
      <c r="A58" s="158">
        <v>29</v>
      </c>
      <c r="B58" s="159" t="s">
        <v>213</v>
      </c>
      <c r="C58" s="140" t="s">
        <v>214</v>
      </c>
      <c r="D58" s="160" t="s">
        <v>172</v>
      </c>
      <c r="E58" s="161">
        <v>4.0000000000000002E-4</v>
      </c>
      <c r="F58" s="142" t="s">
        <v>145</v>
      </c>
      <c r="G58" s="142"/>
      <c r="H58" s="162"/>
      <c r="I58" s="162"/>
      <c r="J58" s="142" t="s">
        <v>145</v>
      </c>
      <c r="K58" s="142"/>
      <c r="L58" s="163"/>
      <c r="M58" s="162" t="str">
        <f>IF(ISNUMBER(K58/G58),IF(NOT(K58/G58=0),K58/G58, " "), " ")</f>
        <v xml:space="preserve"> </v>
      </c>
      <c r="N58" s="160"/>
    </row>
    <row r="59" spans="1:14" x14ac:dyDescent="0.25">
      <c r="A59" s="144" t="s">
        <v>121</v>
      </c>
      <c r="B59" s="145"/>
      <c r="C59" s="145"/>
      <c r="D59" s="145"/>
      <c r="E59" s="145"/>
      <c r="F59" s="145"/>
      <c r="G59" s="164">
        <v>278</v>
      </c>
      <c r="H59" s="165"/>
      <c r="I59" s="165"/>
      <c r="J59" s="165"/>
      <c r="K59" s="164">
        <v>1394</v>
      </c>
      <c r="L59" s="166"/>
      <c r="M59" s="164">
        <f ca="1">IF(ISNUMBER(INDIRECT("K" &amp; ROW())/INDIRECT("G" &amp; ROW())),INDIRECT("K" &amp; ROW())/INDIRECT("G" &amp; ROW()), " ")</f>
        <v>5.014388489208633</v>
      </c>
      <c r="N59" s="146" t="s">
        <v>215</v>
      </c>
    </row>
    <row r="60" spans="1:14" x14ac:dyDescent="0.25">
      <c r="A60" s="144" t="s">
        <v>124</v>
      </c>
      <c r="B60" s="145"/>
      <c r="C60" s="145"/>
      <c r="D60" s="145"/>
      <c r="E60" s="145"/>
      <c r="F60" s="145"/>
      <c r="G60" s="164"/>
      <c r="H60" s="165"/>
      <c r="I60" s="165"/>
      <c r="J60" s="165"/>
      <c r="K60" s="164"/>
      <c r="L60" s="166"/>
      <c r="M60" s="164" t="str">
        <f ca="1">IF(ISNUMBER(INDIRECT("K" &amp; ROW())/INDIRECT("G" &amp; ROW())),INDIRECT("K" &amp; ROW())/INDIRECT("G" &amp; ROW()), " ")</f>
        <v xml:space="preserve"> </v>
      </c>
      <c r="N60" s="146" t="s">
        <v>215</v>
      </c>
    </row>
    <row r="61" spans="1:14" x14ac:dyDescent="0.25">
      <c r="A61" s="144" t="s">
        <v>125</v>
      </c>
      <c r="B61" s="145"/>
      <c r="C61" s="145"/>
      <c r="D61" s="145"/>
      <c r="E61" s="145"/>
      <c r="F61" s="145"/>
      <c r="G61" s="164">
        <v>76</v>
      </c>
      <c r="H61" s="165"/>
      <c r="I61" s="165"/>
      <c r="J61" s="165"/>
      <c r="K61" s="164">
        <v>801</v>
      </c>
      <c r="L61" s="166"/>
      <c r="M61" s="164">
        <f ca="1">IF(ISNUMBER(INDIRECT("K" &amp; ROW())/INDIRECT("G" &amp; ROW())),INDIRECT("K" &amp; ROW())/INDIRECT("G" &amp; ROW()), " ")</f>
        <v>10.539473684210526</v>
      </c>
      <c r="N61" s="146" t="s">
        <v>215</v>
      </c>
    </row>
    <row r="62" spans="1:14" x14ac:dyDescent="0.25">
      <c r="A62" s="144" t="s">
        <v>126</v>
      </c>
      <c r="B62" s="145"/>
      <c r="C62" s="145"/>
      <c r="D62" s="145"/>
      <c r="E62" s="145"/>
      <c r="F62" s="145"/>
      <c r="G62" s="164">
        <v>199</v>
      </c>
      <c r="H62" s="165"/>
      <c r="I62" s="165"/>
      <c r="J62" s="165"/>
      <c r="K62" s="164">
        <v>579</v>
      </c>
      <c r="L62" s="166"/>
      <c r="M62" s="164">
        <f ca="1">IF(ISNUMBER(INDIRECT("K" &amp; ROW())/INDIRECT("G" &amp; ROW())),INDIRECT("K" &amp; ROW())/INDIRECT("G" &amp; ROW()), " ")</f>
        <v>2.9095477386934672</v>
      </c>
      <c r="N62" s="146" t="s">
        <v>215</v>
      </c>
    </row>
    <row r="63" spans="1:14" x14ac:dyDescent="0.25">
      <c r="A63" s="144" t="s">
        <v>127</v>
      </c>
      <c r="B63" s="145"/>
      <c r="C63" s="145"/>
      <c r="D63" s="145"/>
      <c r="E63" s="145"/>
      <c r="F63" s="145"/>
      <c r="G63" s="164">
        <v>3</v>
      </c>
      <c r="H63" s="165"/>
      <c r="I63" s="165"/>
      <c r="J63" s="165"/>
      <c r="K63" s="164">
        <v>14</v>
      </c>
      <c r="L63" s="166"/>
      <c r="M63" s="164">
        <f ca="1">IF(ISNUMBER(INDIRECT("K" &amp; ROW())/INDIRECT("G" &amp; ROW())),INDIRECT("K" &amp; ROW())/INDIRECT("G" &amp; ROW()), " ")</f>
        <v>4.666666666666667</v>
      </c>
      <c r="N63" s="146" t="s">
        <v>215</v>
      </c>
    </row>
    <row r="64" spans="1:14" x14ac:dyDescent="0.25">
      <c r="A64" s="147" t="s">
        <v>128</v>
      </c>
      <c r="B64" s="148"/>
      <c r="C64" s="148"/>
      <c r="D64" s="148"/>
      <c r="E64" s="148"/>
      <c r="F64" s="148"/>
      <c r="G64" s="167">
        <v>78</v>
      </c>
      <c r="H64" s="168"/>
      <c r="I64" s="168"/>
      <c r="J64" s="168"/>
      <c r="K64" s="167">
        <v>705</v>
      </c>
      <c r="L64" s="169"/>
      <c r="M64" s="167">
        <f ca="1">IF(ISNUMBER(INDIRECT("K" &amp; ROW())/INDIRECT("G" &amp; ROW())),INDIRECT("K" &amp; ROW())/INDIRECT("G" &amp; ROW()), " ")</f>
        <v>9.0384615384615383</v>
      </c>
      <c r="N64" s="149" t="s">
        <v>215</v>
      </c>
    </row>
    <row r="65" spans="1:14" x14ac:dyDescent="0.25">
      <c r="A65" s="147" t="s">
        <v>129</v>
      </c>
      <c r="B65" s="148"/>
      <c r="C65" s="148"/>
      <c r="D65" s="148"/>
      <c r="E65" s="148"/>
      <c r="F65" s="148"/>
      <c r="G65" s="167">
        <v>46</v>
      </c>
      <c r="H65" s="168"/>
      <c r="I65" s="168"/>
      <c r="J65" s="168"/>
      <c r="K65" s="167">
        <v>384</v>
      </c>
      <c r="L65" s="169"/>
      <c r="M65" s="167">
        <f ca="1">IF(ISNUMBER(INDIRECT("K" &amp; ROW())/INDIRECT("G" &amp; ROW())),INDIRECT("K" &amp; ROW())/INDIRECT("G" &amp; ROW()), " ")</f>
        <v>8.3478260869565215</v>
      </c>
      <c r="N65" s="149" t="s">
        <v>215</v>
      </c>
    </row>
    <row r="66" spans="1:14" x14ac:dyDescent="0.25">
      <c r="A66" s="147" t="s">
        <v>130</v>
      </c>
      <c r="B66" s="148"/>
      <c r="C66" s="148"/>
      <c r="D66" s="148"/>
      <c r="E66" s="148"/>
      <c r="F66" s="148"/>
      <c r="G66" s="167"/>
      <c r="H66" s="168"/>
      <c r="I66" s="168"/>
      <c r="J66" s="168"/>
      <c r="K66" s="167"/>
      <c r="L66" s="169"/>
      <c r="M66" s="167" t="str">
        <f ca="1">IF(ISNUMBER(INDIRECT("K" &amp; ROW())/INDIRECT("G" &amp; ROW())),INDIRECT("K" &amp; ROW())/INDIRECT("G" &amp; ROW()), " ")</f>
        <v xml:space="preserve"> </v>
      </c>
      <c r="N66" s="149" t="s">
        <v>215</v>
      </c>
    </row>
    <row r="67" spans="1:14" ht="30" customHeight="1" x14ac:dyDescent="0.25">
      <c r="A67" s="144" t="s">
        <v>131</v>
      </c>
      <c r="B67" s="145"/>
      <c r="C67" s="145"/>
      <c r="D67" s="145"/>
      <c r="E67" s="145"/>
      <c r="F67" s="145"/>
      <c r="G67" s="164">
        <v>402</v>
      </c>
      <c r="H67" s="165"/>
      <c r="I67" s="165"/>
      <c r="J67" s="165"/>
      <c r="K67" s="164">
        <v>2483</v>
      </c>
      <c r="L67" s="166"/>
      <c r="M67" s="164">
        <f ca="1">IF(ISNUMBER(INDIRECT("K" &amp; ROW())/INDIRECT("G" &amp; ROW())),INDIRECT("K" &amp; ROW())/INDIRECT("G" &amp; ROW()), " ")</f>
        <v>6.1766169154228852</v>
      </c>
      <c r="N67" s="146" t="s">
        <v>215</v>
      </c>
    </row>
    <row r="68" spans="1:14" x14ac:dyDescent="0.25">
      <c r="A68" s="144" t="s">
        <v>132</v>
      </c>
      <c r="B68" s="145"/>
      <c r="C68" s="145"/>
      <c r="D68" s="145"/>
      <c r="E68" s="145"/>
      <c r="F68" s="145"/>
      <c r="G68" s="164">
        <v>402</v>
      </c>
      <c r="H68" s="165"/>
      <c r="I68" s="165"/>
      <c r="J68" s="165"/>
      <c r="K68" s="164">
        <v>2483</v>
      </c>
      <c r="L68" s="166"/>
      <c r="M68" s="164">
        <f ca="1">IF(ISNUMBER(INDIRECT("K" &amp; ROW())/INDIRECT("G" &amp; ROW())),INDIRECT("K" &amp; ROW())/INDIRECT("G" &amp; ROW()), " ")</f>
        <v>6.1766169154228852</v>
      </c>
      <c r="N68" s="146" t="s">
        <v>215</v>
      </c>
    </row>
    <row r="69" spans="1:14" ht="30" customHeight="1" x14ac:dyDescent="0.25">
      <c r="A69" s="144" t="s">
        <v>133</v>
      </c>
      <c r="B69" s="145"/>
      <c r="C69" s="145"/>
      <c r="D69" s="145"/>
      <c r="E69" s="145"/>
      <c r="F69" s="145"/>
      <c r="G69" s="164">
        <v>40.01</v>
      </c>
      <c r="H69" s="165"/>
      <c r="I69" s="165"/>
      <c r="J69" s="165"/>
      <c r="K69" s="164">
        <v>138.83000000000001</v>
      </c>
      <c r="L69" s="166"/>
      <c r="M69" s="164">
        <f ca="1">IF(ISNUMBER(INDIRECT("K" &amp; ROW())/INDIRECT("G" &amp; ROW())),INDIRECT("K" &amp; ROW())/INDIRECT("G" &amp; ROW()), " ")</f>
        <v>3.4698825293676587</v>
      </c>
      <c r="N69" s="146" t="s">
        <v>215</v>
      </c>
    </row>
    <row r="70" spans="1:14" x14ac:dyDescent="0.25">
      <c r="A70" s="147" t="s">
        <v>134</v>
      </c>
      <c r="B70" s="148"/>
      <c r="C70" s="148"/>
      <c r="D70" s="148"/>
      <c r="E70" s="148"/>
      <c r="F70" s="148"/>
      <c r="G70" s="167">
        <v>442.01</v>
      </c>
      <c r="H70" s="168"/>
      <c r="I70" s="168"/>
      <c r="J70" s="168"/>
      <c r="K70" s="167">
        <v>2621.83</v>
      </c>
      <c r="L70" s="169"/>
      <c r="M70" s="167">
        <f ca="1">IF(ISNUMBER(INDIRECT("K" &amp; ROW())/INDIRECT("G" &amp; ROW())),INDIRECT("K" &amp; ROW())/INDIRECT("G" &amp; ROW()), " ")</f>
        <v>5.9316078821746112</v>
      </c>
      <c r="N70" s="149" t="s">
        <v>215</v>
      </c>
    </row>
    <row r="71" spans="1:14" x14ac:dyDescent="0.25">
      <c r="A71" s="48"/>
      <c r="G71" s="67"/>
      <c r="H71" s="68"/>
      <c r="I71" s="68"/>
      <c r="J71" s="68"/>
      <c r="K71" s="67"/>
      <c r="L71" s="69"/>
      <c r="M71" s="67"/>
      <c r="N71" s="48"/>
    </row>
    <row r="72" spans="1:14" x14ac:dyDescent="0.25">
      <c r="A72" s="28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70"/>
      <c r="M72" s="29"/>
      <c r="N72" s="29"/>
    </row>
    <row r="73" spans="1:14" x14ac:dyDescent="0.25">
      <c r="A73" s="75" t="s">
        <v>71</v>
      </c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70"/>
      <c r="M73" s="29"/>
      <c r="N73" s="29"/>
    </row>
    <row r="74" spans="1:14" x14ac:dyDescent="0.25">
      <c r="A74" s="3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70"/>
      <c r="M74" s="29"/>
      <c r="N74" s="29"/>
    </row>
    <row r="75" spans="1:14" x14ac:dyDescent="0.25">
      <c r="A75" s="75" t="s">
        <v>72</v>
      </c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70"/>
      <c r="M75" s="29"/>
      <c r="N75" s="29"/>
    </row>
  </sheetData>
  <mergeCells count="45">
    <mergeCell ref="A65:F65"/>
    <mergeCell ref="A66:F66"/>
    <mergeCell ref="A67:F67"/>
    <mergeCell ref="A68:F68"/>
    <mergeCell ref="A69:F69"/>
    <mergeCell ref="A70:F70"/>
    <mergeCell ref="A59:F59"/>
    <mergeCell ref="A60:F60"/>
    <mergeCell ref="A61:F61"/>
    <mergeCell ref="A62:F62"/>
    <mergeCell ref="A63:F63"/>
    <mergeCell ref="A64:F64"/>
    <mergeCell ref="A24:N24"/>
    <mergeCell ref="A25:N25"/>
    <mergeCell ref="A29:N29"/>
    <mergeCell ref="A36:N36"/>
    <mergeCell ref="A55:N55"/>
    <mergeCell ref="A56:N5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2016-03-11T05:28:21Z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