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8" i="16"/>
  <c r="M29" i="16"/>
  <c r="M30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M34" i="16"/>
  <c r="M38" i="16"/>
  <c r="M42" i="16"/>
  <c r="M46" i="16"/>
  <c r="M35" i="16"/>
  <c r="M39" i="16"/>
  <c r="M43" i="16"/>
  <c r="M45" i="16"/>
  <c r="M36" i="16"/>
  <c r="M40" i="16"/>
  <c r="M44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<sst xmlns="http://schemas.openxmlformats.org/spreadsheetml/2006/main" count="224" uniqueCount="143">
  <si>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</si>
  <si>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</si>
  <si>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</si>
  <si>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</si>
  <si>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</si>
  <si>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</si>
  <si>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</si>
  <si>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</si>
  <si>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</si>
  <si>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</si>
  <si>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</si>
  <si>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</si>
  <si>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</si>
  <si>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</si>
  <si>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</si>
  <si>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</si>
  <si>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</si>
  <si>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</si>
  <si>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</si>
  <si>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</si>
  <si>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</si>
  <si>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</si>
  <si>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</si>
  <si>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</si>
  <si>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</si>
  <si>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</si>
  <si>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</si>
  <si>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</si>
  <si>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</si>
  <si>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</si>
  <si>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</si>
  <si>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</si>
  <si>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</si>
  <si>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</si>
  <si>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</si>
  <si>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</si>
  <si>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</si>
  <si>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</si>
  <si>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</si>
  <si>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</si>
  <si>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</si>
  <si>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</si>
  <si>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</si>
  <si>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</si>
  <si>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</si>
  <si>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</si>
  <si>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</si>
  <si>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</si>
  <si>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</si>
  <si>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</si>
  <si>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</si>
  <si>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</si>
  <si>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</si>
  <si>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</si>
  <si>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</si>
  <si>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</si>
  <si>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</si>
  <si>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</si>
  <si>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</si>
  <si>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</si>
  <si>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</si>
  <si>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</si>
  <si>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</si>
  <si>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</si>
  <si>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</si>
  <si>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15.03.2016</t>
  </si>
  <si>
    <t>01.10.2015</t>
  </si>
  <si>
    <t>31.10.2015</t>
  </si>
  <si>
    <t>О ПРИЕМКЕ ВЫПОЛНЕННЫХ РАБОТ за Октябрь 2015</t>
  </si>
  <si>
    <t>на Ленина 12</t>
  </si>
  <si>
    <t>Сдал:  _________________ //</t>
  </si>
  <si>
    <t>Принял:  _________________ //</t>
  </si>
  <si>
    <t>Раздел 5. ОКТЯБРЬ</t>
  </si>
  <si>
    <t>кв.1</t>
  </si>
  <si>
    <t>ТЕРр65-10-1
Очистка канализационной сети: внутренней
100 м трубопровода
НР 88%=103%*0.85 от ФОТ
СП 48%=60%*0.8 от ФОТ</t>
  </si>
  <si>
    <t>0,04
88
48</t>
  </si>
  <si>
    <t>332,63
_____
174,41</t>
  </si>
  <si>
    <t>20
13
8</t>
  </si>
  <si>
    <t>13
_____
7</t>
  </si>
  <si>
    <t>190
141
77</t>
  </si>
  <si>
    <t>160
_____
30</t>
  </si>
  <si>
    <t>Р</t>
  </si>
  <si>
    <t>Раздел 6. Декабрь</t>
  </si>
  <si>
    <t>Заголовок</t>
  </si>
  <si>
    <t>0,06
88
48</t>
  </si>
  <si>
    <t>30
21
12</t>
  </si>
  <si>
    <t>20
_____
10</t>
  </si>
  <si>
    <t>285
211
115</t>
  </si>
  <si>
    <t>240
_____
45</t>
  </si>
  <si>
    <t>ТЕРр58-19-1
Смена мелких покрытий из листовой стали в кровлях из рулонных и штучных материалов: конька
100 м покрытия
1 590,54 = 6 997,56 - 0,459 x 11 780,00
НР 71%=83%*0.85 от ФОТ
СП 52%=65%*0.8 от ФОТ</t>
  </si>
  <si>
    <t>0,0105
71
52</t>
  </si>
  <si>
    <t>1562,62
_____
18,38</t>
  </si>
  <si>
    <t>9,54
_____
1,82</t>
  </si>
  <si>
    <t>17
13
10</t>
  </si>
  <si>
    <t>16
_____
1</t>
  </si>
  <si>
    <t>198
140
102</t>
  </si>
  <si>
    <t>Итого прямые затраты по акту</t>
  </si>
  <si>
    <t>49
_____
18</t>
  </si>
  <si>
    <t>597
_____
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</si>
  <si>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</si>
  <si>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</si>
  <si>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</si>
  <si>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</si>
  <si>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</si>
  <si>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</si>
  <si>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</si>
  <si>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</si>
  <si>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</si>
  <si>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</si>
  <si>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</si>
  <si>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</si>
  <si>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</si>
  <si>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</si>
  <si>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</si>
  <si>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</si>
  <si>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</si>
  <si>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</si>
  <si>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</si>
  <si>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</si>
  <si>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</si>
  <si>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</si>
  <si>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</si>
  <si>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</si>
  <si>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</si>
  <si>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</si>
  <si>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</si>
  <si>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</si>
  <si>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</si>
  <si>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</si>
  <si>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</si>
  <si>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61275,55
</t>
  </si>
  <si>
    <t>08.05.170</t>
  </si>
  <si>
    <t>411-0001</t>
  </si>
  <si>
    <t>Вода</t>
  </si>
  <si>
    <t xml:space="preserve">м3
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</si>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</sst>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52" workbookViewId="0">
      <selection activeCell="A55" sqref="A55:IV5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4.8099999999999996</v>
      </c>
      <c r="X14" s="27">
        <v>4.8099999999999996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149.5/1000</f>
        <v>0.14949999999999999</v>
      </c>
      <c r="I27" s="85"/>
      <c r="J27" s="35" t="s">
        <v>5</v>
      </c>
      <c r="K27" s="86">
        <f>1495.78/1000</f>
        <v>1.4957799999999999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4.81E-3</v>
      </c>
      <c r="I30" s="85"/>
      <c r="J30" s="35" t="s">
        <v>7</v>
      </c>
      <c r="K30" s="86">
        <f>(X14+X15)/1000</f>
        <v>4.81E-3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49</v>
      </c>
      <c r="Z30" s="71">
        <v>47</v>
      </c>
      <c r="AA30" s="71">
        <v>30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49/1000</f>
        <v>4.9000000000000002E-2</v>
      </c>
      <c r="I31" s="85"/>
      <c r="J31" s="35" t="s">
        <v>5</v>
      </c>
      <c r="K31" s="86">
        <f>597/1000</f>
        <v>0.59699999999999998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597</v>
      </c>
      <c r="Z31" s="72">
        <v>492</v>
      </c>
      <c r="AA31" s="72">
        <v>294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квартал 2015г."</f>
        <v>Составлена в базисных ценах на 01.2000 г. и текущих ценах на 4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8</v>
      </c>
      <c r="C42" s="140" t="s">
        <v>74</v>
      </c>
      <c r="D42" s="141" t="s">
        <v>75</v>
      </c>
      <c r="E42" s="142">
        <v>508.07</v>
      </c>
      <c r="F42" s="143" t="s">
        <v>76</v>
      </c>
      <c r="G42" s="142">
        <v>1.03</v>
      </c>
      <c r="H42" s="142" t="s">
        <v>77</v>
      </c>
      <c r="I42" s="142" t="s">
        <v>78</v>
      </c>
      <c r="J42" s="142"/>
      <c r="K42" s="142" t="s">
        <v>79</v>
      </c>
      <c r="L42" s="143" t="s">
        <v>80</v>
      </c>
      <c r="M42" s="143"/>
      <c r="N42" s="143" t="s">
        <v>81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9</v>
      </c>
      <c r="C45" s="134" t="s">
        <v>74</v>
      </c>
      <c r="D45" s="135" t="s">
        <v>84</v>
      </c>
      <c r="E45" s="136">
        <v>508.07</v>
      </c>
      <c r="F45" s="137" t="s">
        <v>76</v>
      </c>
      <c r="G45" s="136">
        <v>1.03</v>
      </c>
      <c r="H45" s="136" t="s">
        <v>85</v>
      </c>
      <c r="I45" s="136" t="s">
        <v>86</v>
      </c>
      <c r="J45" s="136"/>
      <c r="K45" s="136" t="s">
        <v>87</v>
      </c>
      <c r="L45" s="137" t="s">
        <v>88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/>
    </row>
    <row r="46" spans="1:22" ht="91.2" x14ac:dyDescent="0.25">
      <c r="A46" s="138">
        <v>3</v>
      </c>
      <c r="B46" s="139">
        <v>10</v>
      </c>
      <c r="C46" s="140" t="s">
        <v>89</v>
      </c>
      <c r="D46" s="141" t="s">
        <v>90</v>
      </c>
      <c r="E46" s="142">
        <v>1590.54</v>
      </c>
      <c r="F46" s="143" t="s">
        <v>91</v>
      </c>
      <c r="G46" s="142" t="s">
        <v>92</v>
      </c>
      <c r="H46" s="142" t="s">
        <v>93</v>
      </c>
      <c r="I46" s="142" t="s">
        <v>94</v>
      </c>
      <c r="J46" s="142"/>
      <c r="K46" s="142" t="s">
        <v>95</v>
      </c>
      <c r="L46" s="143">
        <v>197</v>
      </c>
      <c r="M46" s="143"/>
      <c r="N46" s="143" t="s">
        <v>81</v>
      </c>
      <c r="O46" s="143"/>
      <c r="P46" s="143"/>
      <c r="Q46" s="143"/>
      <c r="R46" s="143"/>
      <c r="S46" s="143"/>
      <c r="T46" s="143"/>
      <c r="U46" s="143"/>
      <c r="V46" s="143">
        <v>1</v>
      </c>
    </row>
    <row r="47" spans="1:22" ht="34.200000000000003" x14ac:dyDescent="0.25">
      <c r="A47" s="144" t="s">
        <v>96</v>
      </c>
      <c r="B47" s="145"/>
      <c r="C47" s="145"/>
      <c r="D47" s="145"/>
      <c r="E47" s="145"/>
      <c r="F47" s="145"/>
      <c r="G47" s="145"/>
      <c r="H47" s="146">
        <v>67</v>
      </c>
      <c r="I47" s="146" t="s">
        <v>97</v>
      </c>
      <c r="J47" s="146"/>
      <c r="K47" s="146">
        <v>673</v>
      </c>
      <c r="L47" s="146" t="s">
        <v>98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>
        <v>1</v>
      </c>
    </row>
    <row r="48" spans="1:22" x14ac:dyDescent="0.25">
      <c r="A48" s="144" t="s">
        <v>99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100</v>
      </c>
      <c r="B49" s="145"/>
      <c r="C49" s="145"/>
      <c r="D49" s="145"/>
      <c r="E49" s="145"/>
      <c r="F49" s="145"/>
      <c r="G49" s="145"/>
      <c r="H49" s="146">
        <v>49</v>
      </c>
      <c r="I49" s="146"/>
      <c r="J49" s="146"/>
      <c r="K49" s="146">
        <v>597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101</v>
      </c>
      <c r="B50" s="145"/>
      <c r="C50" s="145"/>
      <c r="D50" s="145"/>
      <c r="E50" s="145"/>
      <c r="F50" s="145"/>
      <c r="G50" s="145"/>
      <c r="H50" s="146">
        <v>18</v>
      </c>
      <c r="I50" s="146"/>
      <c r="J50" s="146"/>
      <c r="K50" s="146">
        <v>75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102</v>
      </c>
      <c r="B51" s="145"/>
      <c r="C51" s="145"/>
      <c r="D51" s="145"/>
      <c r="E51" s="145"/>
      <c r="F51" s="145"/>
      <c r="G51" s="145"/>
      <c r="H51" s="146">
        <v>0</v>
      </c>
      <c r="I51" s="146"/>
      <c r="J51" s="146"/>
      <c r="K51" s="146">
        <v>1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103</v>
      </c>
      <c r="B52" s="148"/>
      <c r="C52" s="148"/>
      <c r="D52" s="148"/>
      <c r="E52" s="148"/>
      <c r="F52" s="148"/>
      <c r="G52" s="148"/>
      <c r="H52" s="149">
        <v>47</v>
      </c>
      <c r="I52" s="149"/>
      <c r="J52" s="149"/>
      <c r="K52" s="149">
        <v>492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104</v>
      </c>
      <c r="B53" s="148"/>
      <c r="C53" s="148"/>
      <c r="D53" s="148"/>
      <c r="E53" s="148"/>
      <c r="F53" s="148"/>
      <c r="G53" s="148"/>
      <c r="H53" s="149">
        <v>30</v>
      </c>
      <c r="I53" s="149"/>
      <c r="J53" s="149"/>
      <c r="K53" s="149">
        <v>294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105</v>
      </c>
      <c r="B54" s="148"/>
      <c r="C54" s="148"/>
      <c r="D54" s="148"/>
      <c r="E54" s="148"/>
      <c r="F54" s="148"/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ht="30" hidden="1" customHeight="1" x14ac:dyDescent="0.25">
      <c r="A55" s="144" t="s">
        <v>106</v>
      </c>
      <c r="B55" s="145"/>
      <c r="C55" s="145"/>
      <c r="D55" s="145"/>
      <c r="E55" s="145"/>
      <c r="F55" s="145"/>
      <c r="G55" s="145"/>
      <c r="H55" s="146">
        <v>104</v>
      </c>
      <c r="I55" s="146"/>
      <c r="J55" s="146"/>
      <c r="K55" s="146">
        <v>1019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idden="1" x14ac:dyDescent="0.25">
      <c r="A56" s="144" t="s">
        <v>107</v>
      </c>
      <c r="B56" s="145"/>
      <c r="C56" s="145"/>
      <c r="D56" s="145"/>
      <c r="E56" s="145"/>
      <c r="F56" s="145"/>
      <c r="G56" s="145"/>
      <c r="H56" s="146">
        <v>40</v>
      </c>
      <c r="I56" s="146"/>
      <c r="J56" s="146"/>
      <c r="K56" s="146">
        <v>440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108</v>
      </c>
      <c r="B57" s="145"/>
      <c r="C57" s="145"/>
      <c r="D57" s="145"/>
      <c r="E57" s="145"/>
      <c r="F57" s="145"/>
      <c r="G57" s="145"/>
      <c r="H57" s="146">
        <v>144</v>
      </c>
      <c r="I57" s="146"/>
      <c r="J57" s="146"/>
      <c r="K57" s="146">
        <v>1459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109</v>
      </c>
      <c r="B58" s="145"/>
      <c r="C58" s="145"/>
      <c r="D58" s="145"/>
      <c r="E58" s="145"/>
      <c r="F58" s="145"/>
      <c r="G58" s="145"/>
      <c r="H58" s="146">
        <v>5.5</v>
      </c>
      <c r="I58" s="146"/>
      <c r="J58" s="146"/>
      <c r="K58" s="146">
        <v>36.78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110</v>
      </c>
      <c r="B59" s="148"/>
      <c r="C59" s="148"/>
      <c r="D59" s="148"/>
      <c r="E59" s="148"/>
      <c r="F59" s="148"/>
      <c r="G59" s="148"/>
      <c r="H59" s="149">
        <v>149.5</v>
      </c>
      <c r="I59" s="149"/>
      <c r="J59" s="149"/>
      <c r="K59" s="149">
        <v>1495.78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62</v>
      </c>
      <c r="D61" s="48"/>
      <c r="E61" s="48"/>
      <c r="F61" s="48"/>
      <c r="G61" s="48"/>
      <c r="H61" s="74">
        <f>IF(ISBLANK(Y30),"",ROUND(Z30/Y30,2)*100)</f>
        <v>96</v>
      </c>
      <c r="I61" s="48"/>
      <c r="J61" s="48"/>
      <c r="K61" s="74">
        <f>IF(ISBLANK(Y31),"",ROUND(Z31/Y31,2)*100)</f>
        <v>82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63</v>
      </c>
      <c r="D62" s="48"/>
      <c r="E62" s="48"/>
      <c r="F62" s="48"/>
      <c r="G62" s="48"/>
      <c r="H62" s="45">
        <f>IF(ISBLANK(Y30),"",ROUND(AA30/Y30,2)*100)</f>
        <v>61</v>
      </c>
      <c r="I62" s="48"/>
      <c r="J62" s="48"/>
      <c r="K62" s="45">
        <f>IF(ISBLANK(Y31),"",ROUND(AA31/Y31,2)*100)</f>
        <v>49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9">
    <mergeCell ref="A55:G55"/>
    <mergeCell ref="A56:G56"/>
    <mergeCell ref="A57:G57"/>
    <mergeCell ref="A58:G58"/>
    <mergeCell ref="A59:G59"/>
    <mergeCell ref="A49:G49"/>
    <mergeCell ref="A50:G50"/>
    <mergeCell ref="A51:G51"/>
    <mergeCell ref="A52:G52"/>
    <mergeCell ref="A53:G53"/>
    <mergeCell ref="A54:G54"/>
    <mergeCell ref="A40:V40"/>
    <mergeCell ref="A41:V41"/>
    <mergeCell ref="A43:V43"/>
    <mergeCell ref="A44:V44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149.5/1000</f>
        <v>0.14949999999999999</v>
      </c>
      <c r="H11" s="85"/>
      <c r="I11" s="55" t="s">
        <v>5</v>
      </c>
      <c r="J11" s="86">
        <f>1495.78/1000</f>
        <v>1.4957799999999999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4.81E-3</v>
      </c>
      <c r="H14" s="85"/>
      <c r="I14" s="55" t="s">
        <v>7</v>
      </c>
      <c r="J14" s="86">
        <f>(P14+P15)/1000</f>
        <v>4.81E-3</v>
      </c>
      <c r="K14" s="87"/>
      <c r="L14" s="58">
        <v>191</v>
      </c>
      <c r="M14" s="35" t="s">
        <v>7</v>
      </c>
      <c r="N14" s="57"/>
      <c r="O14" s="26">
        <v>4.8099999999999996</v>
      </c>
      <c r="P14" s="27">
        <v>4.8099999999999996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49/1000</f>
        <v>4.9000000000000002E-2</v>
      </c>
      <c r="H15" s="117"/>
      <c r="I15" s="55" t="s">
        <v>5</v>
      </c>
      <c r="J15" s="86">
        <f>597/1000</f>
        <v>0.59699999999999998</v>
      </c>
      <c r="K15" s="87"/>
      <c r="L15" s="59">
        <v>2117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114</v>
      </c>
      <c r="C26" s="134" t="s">
        <v>115</v>
      </c>
      <c r="D26" s="154" t="s">
        <v>116</v>
      </c>
      <c r="E26" s="155">
        <v>4.8099999999999996</v>
      </c>
      <c r="F26" s="136" t="s">
        <v>117</v>
      </c>
      <c r="G26" s="136">
        <v>49.69</v>
      </c>
      <c r="H26" s="156"/>
      <c r="I26" s="156"/>
      <c r="J26" s="136" t="s">
        <v>118</v>
      </c>
      <c r="K26" s="136">
        <v>596.67999999999995</v>
      </c>
      <c r="L26" s="157"/>
      <c r="M26" s="156">
        <f>IF(ISNUMBER(K26/G26),IF(NOT(K26/G26=0),K26/G26, " "), " ")</f>
        <v>12.008049909438519</v>
      </c>
      <c r="N26" s="154"/>
    </row>
    <row r="27" spans="1:23" s="29" customFormat="1" ht="19.350000000000001" customHeight="1" x14ac:dyDescent="0.25">
      <c r="A27" s="128" t="s">
        <v>119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45.6" x14ac:dyDescent="0.25">
      <c r="A28" s="152">
        <v>2</v>
      </c>
      <c r="B28" s="153" t="s">
        <v>120</v>
      </c>
      <c r="C28" s="134" t="s">
        <v>121</v>
      </c>
      <c r="D28" s="154" t="s">
        <v>122</v>
      </c>
      <c r="E28" s="155">
        <v>0.2</v>
      </c>
      <c r="F28" s="136" t="s">
        <v>123</v>
      </c>
      <c r="G28" s="136">
        <v>4.5599999999999996</v>
      </c>
      <c r="H28" s="156">
        <v>121.01</v>
      </c>
      <c r="I28" s="156">
        <v>24.2</v>
      </c>
      <c r="J28" s="136" t="s">
        <v>124</v>
      </c>
      <c r="K28" s="136">
        <v>24.75</v>
      </c>
      <c r="L28" s="157"/>
      <c r="M28" s="156">
        <f>IF(ISNUMBER(K28/G28),IF(NOT(K28/G28=0),K28/G28, " "), " ")</f>
        <v>5.427631578947369</v>
      </c>
      <c r="N28" s="154" t="s">
        <v>125</v>
      </c>
    </row>
    <row r="29" spans="1:23" s="29" customFormat="1" ht="34.200000000000003" x14ac:dyDescent="0.25">
      <c r="A29" s="152">
        <v>3</v>
      </c>
      <c r="B29" s="153" t="s">
        <v>126</v>
      </c>
      <c r="C29" s="134" t="s">
        <v>127</v>
      </c>
      <c r="D29" s="154" t="s">
        <v>128</v>
      </c>
      <c r="E29" s="155">
        <v>5.0000000000000001E-4</v>
      </c>
      <c r="F29" s="136" t="s">
        <v>129</v>
      </c>
      <c r="G29" s="136">
        <v>10.45</v>
      </c>
      <c r="H29" s="156">
        <v>59777.7</v>
      </c>
      <c r="I29" s="156">
        <v>29.89</v>
      </c>
      <c r="J29" s="136" t="s">
        <v>130</v>
      </c>
      <c r="K29" s="136">
        <v>30.64</v>
      </c>
      <c r="L29" s="157"/>
      <c r="M29" s="156">
        <f>IF(ISNUMBER(K29/G29),IF(NOT(K29/G29=0),K29/G29, " "), " ")</f>
        <v>2.9320574162679427</v>
      </c>
      <c r="N29" s="154" t="s">
        <v>131</v>
      </c>
    </row>
    <row r="30" spans="1:23" ht="34.200000000000003" x14ac:dyDescent="0.25">
      <c r="A30" s="152">
        <v>4</v>
      </c>
      <c r="B30" s="153" t="s">
        <v>132</v>
      </c>
      <c r="C30" s="134" t="s">
        <v>133</v>
      </c>
      <c r="D30" s="154" t="s">
        <v>134</v>
      </c>
      <c r="E30" s="155">
        <v>0.78</v>
      </c>
      <c r="F30" s="136" t="s">
        <v>135</v>
      </c>
      <c r="G30" s="136">
        <v>2.4300000000000002</v>
      </c>
      <c r="H30" s="156">
        <v>24.12</v>
      </c>
      <c r="I30" s="156">
        <v>18.82</v>
      </c>
      <c r="J30" s="136" t="s">
        <v>136</v>
      </c>
      <c r="K30" s="136">
        <v>18.82</v>
      </c>
      <c r="L30" s="157"/>
      <c r="M30" s="156">
        <f>IF(ISNUMBER(K30/G30),IF(NOT(K30/G30=0),K30/G30, " "), " ")</f>
        <v>7.7448559670781894</v>
      </c>
      <c r="N30" s="154" t="s">
        <v>137</v>
      </c>
    </row>
    <row r="31" spans="1:23" ht="19.350000000000001" customHeight="1" x14ac:dyDescent="0.25">
      <c r="A31" s="150" t="s">
        <v>138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</row>
    <row r="32" spans="1:23" ht="19.350000000000001" customHeight="1" x14ac:dyDescent="0.25">
      <c r="A32" s="128" t="s">
        <v>119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8">
        <v>5</v>
      </c>
      <c r="B33" s="159" t="s">
        <v>139</v>
      </c>
      <c r="C33" s="140" t="s">
        <v>140</v>
      </c>
      <c r="D33" s="160" t="s">
        <v>128</v>
      </c>
      <c r="E33" s="161">
        <v>4.8999999999999998E-3</v>
      </c>
      <c r="F33" s="142" t="s">
        <v>141</v>
      </c>
      <c r="G33" s="142"/>
      <c r="H33" s="162"/>
      <c r="I33" s="162"/>
      <c r="J33" s="142" t="s">
        <v>141</v>
      </c>
      <c r="K33" s="142"/>
      <c r="L33" s="163"/>
      <c r="M33" s="162" t="str">
        <f>IF(ISNUMBER(K33/G33),IF(NOT(K33/G33=0),K33/G33, " "), " ")</f>
        <v xml:space="preserve"> </v>
      </c>
      <c r="N33" s="160"/>
    </row>
    <row r="34" spans="1:14" x14ac:dyDescent="0.25">
      <c r="A34" s="144" t="s">
        <v>96</v>
      </c>
      <c r="B34" s="145"/>
      <c r="C34" s="145"/>
      <c r="D34" s="145"/>
      <c r="E34" s="145"/>
      <c r="F34" s="145"/>
      <c r="G34" s="164">
        <v>67</v>
      </c>
      <c r="H34" s="165"/>
      <c r="I34" s="165"/>
      <c r="J34" s="165"/>
      <c r="K34" s="164">
        <v>673</v>
      </c>
      <c r="L34" s="166"/>
      <c r="M34" s="164">
        <f ca="1">IF(ISNUMBER(INDIRECT("K" &amp; ROW())/INDIRECT("G" &amp; ROW())),INDIRECT("K" &amp; ROW())/INDIRECT("G" &amp; ROW()), " ")</f>
        <v>10.044776119402986</v>
      </c>
      <c r="N34" s="146" t="s">
        <v>142</v>
      </c>
    </row>
    <row r="35" spans="1:14" x14ac:dyDescent="0.25">
      <c r="A35" s="144" t="s">
        <v>99</v>
      </c>
      <c r="B35" s="145"/>
      <c r="C35" s="145"/>
      <c r="D35" s="145"/>
      <c r="E35" s="145"/>
      <c r="F35" s="145"/>
      <c r="G35" s="164"/>
      <c r="H35" s="165"/>
      <c r="I35" s="165"/>
      <c r="J35" s="165"/>
      <c r="K35" s="164"/>
      <c r="L35" s="166"/>
      <c r="M35" s="164" t="str">
        <f ca="1">IF(ISNUMBER(INDIRECT("K" &amp; ROW())/INDIRECT("G" &amp; ROW())),INDIRECT("K" &amp; ROW())/INDIRECT("G" &amp; ROW()), " ")</f>
        <v xml:space="preserve"> </v>
      </c>
      <c r="N35" s="146" t="s">
        <v>142</v>
      </c>
    </row>
    <row r="36" spans="1:14" x14ac:dyDescent="0.25">
      <c r="A36" s="144" t="s">
        <v>100</v>
      </c>
      <c r="B36" s="145"/>
      <c r="C36" s="145"/>
      <c r="D36" s="145"/>
      <c r="E36" s="145"/>
      <c r="F36" s="145"/>
      <c r="G36" s="164">
        <v>49</v>
      </c>
      <c r="H36" s="165"/>
      <c r="I36" s="165"/>
      <c r="J36" s="165"/>
      <c r="K36" s="164">
        <v>597</v>
      </c>
      <c r="L36" s="166"/>
      <c r="M36" s="164">
        <f ca="1">IF(ISNUMBER(INDIRECT("K" &amp; ROW())/INDIRECT("G" &amp; ROW())),INDIRECT("K" &amp; ROW())/INDIRECT("G" &amp; ROW()), " ")</f>
        <v>12.183673469387756</v>
      </c>
      <c r="N36" s="146" t="s">
        <v>142</v>
      </c>
    </row>
    <row r="37" spans="1:14" x14ac:dyDescent="0.25">
      <c r="A37" s="144" t="s">
        <v>101</v>
      </c>
      <c r="B37" s="145"/>
      <c r="C37" s="145"/>
      <c r="D37" s="145"/>
      <c r="E37" s="145"/>
      <c r="F37" s="145"/>
      <c r="G37" s="164">
        <v>18</v>
      </c>
      <c r="H37" s="165"/>
      <c r="I37" s="165"/>
      <c r="J37" s="165"/>
      <c r="K37" s="164">
        <v>75</v>
      </c>
      <c r="L37" s="166"/>
      <c r="M37" s="164">
        <f ca="1">IF(ISNUMBER(INDIRECT("K" &amp; ROW())/INDIRECT("G" &amp; ROW())),INDIRECT("K" &amp; ROW())/INDIRECT("G" &amp; ROW()), " ")</f>
        <v>4.166666666666667</v>
      </c>
      <c r="N37" s="146" t="s">
        <v>142</v>
      </c>
    </row>
    <row r="38" spans="1:14" x14ac:dyDescent="0.25">
      <c r="A38" s="144" t="s">
        <v>102</v>
      </c>
      <c r="B38" s="145"/>
      <c r="C38" s="145"/>
      <c r="D38" s="145"/>
      <c r="E38" s="145"/>
      <c r="F38" s="145"/>
      <c r="G38" s="164">
        <v>0</v>
      </c>
      <c r="H38" s="165"/>
      <c r="I38" s="165"/>
      <c r="J38" s="165"/>
      <c r="K38" s="164">
        <v>1</v>
      </c>
      <c r="L38" s="166"/>
      <c r="M38" s="164" t="str">
        <f ca="1">IF(ISNUMBER(INDIRECT("K" &amp; ROW())/INDIRECT("G" &amp; ROW())),INDIRECT("K" &amp; ROW())/INDIRECT("G" &amp; ROW()), " ")</f>
        <v xml:space="preserve"> </v>
      </c>
      <c r="N38" s="146" t="s">
        <v>142</v>
      </c>
    </row>
    <row r="39" spans="1:14" x14ac:dyDescent="0.25">
      <c r="A39" s="147" t="s">
        <v>103</v>
      </c>
      <c r="B39" s="148"/>
      <c r="C39" s="148"/>
      <c r="D39" s="148"/>
      <c r="E39" s="148"/>
      <c r="F39" s="148"/>
      <c r="G39" s="167">
        <v>47</v>
      </c>
      <c r="H39" s="168"/>
      <c r="I39" s="168"/>
      <c r="J39" s="168"/>
      <c r="K39" s="167">
        <v>492</v>
      </c>
      <c r="L39" s="169"/>
      <c r="M39" s="167">
        <f ca="1">IF(ISNUMBER(INDIRECT("K" &amp; ROW())/INDIRECT("G" &amp; ROW())),INDIRECT("K" &amp; ROW())/INDIRECT("G" &amp; ROW()), " ")</f>
        <v>10.468085106382979</v>
      </c>
      <c r="N39" s="149" t="s">
        <v>142</v>
      </c>
    </row>
    <row r="40" spans="1:14" x14ac:dyDescent="0.25">
      <c r="A40" s="147" t="s">
        <v>104</v>
      </c>
      <c r="B40" s="148"/>
      <c r="C40" s="148"/>
      <c r="D40" s="148"/>
      <c r="E40" s="148"/>
      <c r="F40" s="148"/>
      <c r="G40" s="167">
        <v>30</v>
      </c>
      <c r="H40" s="168"/>
      <c r="I40" s="168"/>
      <c r="J40" s="168"/>
      <c r="K40" s="167">
        <v>294</v>
      </c>
      <c r="L40" s="169"/>
      <c r="M40" s="167">
        <f ca="1">IF(ISNUMBER(INDIRECT("K" &amp; ROW())/INDIRECT("G" &amp; ROW())),INDIRECT("K" &amp; ROW())/INDIRECT("G" &amp; ROW()), " ")</f>
        <v>9.8000000000000007</v>
      </c>
      <c r="N40" s="149" t="s">
        <v>142</v>
      </c>
    </row>
    <row r="41" spans="1:14" x14ac:dyDescent="0.25">
      <c r="A41" s="147" t="s">
        <v>105</v>
      </c>
      <c r="B41" s="148"/>
      <c r="C41" s="148"/>
      <c r="D41" s="148"/>
      <c r="E41" s="148"/>
      <c r="F41" s="148"/>
      <c r="G41" s="167"/>
      <c r="H41" s="168"/>
      <c r="I41" s="168"/>
      <c r="J41" s="168"/>
      <c r="K41" s="167"/>
      <c r="L41" s="169"/>
      <c r="M41" s="167" t="str">
        <f ca="1">IF(ISNUMBER(INDIRECT("K" &amp; ROW())/INDIRECT("G" &amp; ROW())),INDIRECT("K" &amp; ROW())/INDIRECT("G" &amp; ROW()), " ")</f>
        <v xml:space="preserve"> </v>
      </c>
      <c r="N41" s="149" t="s">
        <v>142</v>
      </c>
    </row>
    <row r="42" spans="1:14" ht="30" customHeight="1" x14ac:dyDescent="0.25">
      <c r="A42" s="144" t="s">
        <v>106</v>
      </c>
      <c r="B42" s="145"/>
      <c r="C42" s="145"/>
      <c r="D42" s="145"/>
      <c r="E42" s="145"/>
      <c r="F42" s="145"/>
      <c r="G42" s="164">
        <v>104</v>
      </c>
      <c r="H42" s="165"/>
      <c r="I42" s="165"/>
      <c r="J42" s="165"/>
      <c r="K42" s="164">
        <v>1019</v>
      </c>
      <c r="L42" s="166"/>
      <c r="M42" s="164">
        <f ca="1">IF(ISNUMBER(INDIRECT("K" &amp; ROW())/INDIRECT("G" &amp; ROW())),INDIRECT("K" &amp; ROW())/INDIRECT("G" &amp; ROW()), " ")</f>
        <v>9.7980769230769234</v>
      </c>
      <c r="N42" s="146" t="s">
        <v>142</v>
      </c>
    </row>
    <row r="43" spans="1:14" x14ac:dyDescent="0.25">
      <c r="A43" s="144" t="s">
        <v>107</v>
      </c>
      <c r="B43" s="145"/>
      <c r="C43" s="145"/>
      <c r="D43" s="145"/>
      <c r="E43" s="145"/>
      <c r="F43" s="145"/>
      <c r="G43" s="164">
        <v>40</v>
      </c>
      <c r="H43" s="165"/>
      <c r="I43" s="165"/>
      <c r="J43" s="165"/>
      <c r="K43" s="164">
        <v>440</v>
      </c>
      <c r="L43" s="166"/>
      <c r="M43" s="164">
        <f ca="1">IF(ISNUMBER(INDIRECT("K" &amp; ROW())/INDIRECT("G" &amp; ROW())),INDIRECT("K" &amp; ROW())/INDIRECT("G" &amp; ROW()), " ")</f>
        <v>11</v>
      </c>
      <c r="N43" s="146" t="s">
        <v>142</v>
      </c>
    </row>
    <row r="44" spans="1:14" x14ac:dyDescent="0.25">
      <c r="A44" s="144" t="s">
        <v>108</v>
      </c>
      <c r="B44" s="145"/>
      <c r="C44" s="145"/>
      <c r="D44" s="145"/>
      <c r="E44" s="145"/>
      <c r="F44" s="145"/>
      <c r="G44" s="164">
        <v>144</v>
      </c>
      <c r="H44" s="165"/>
      <c r="I44" s="165"/>
      <c r="J44" s="165"/>
      <c r="K44" s="164">
        <v>1459</v>
      </c>
      <c r="L44" s="166"/>
      <c r="M44" s="164">
        <f ca="1">IF(ISNUMBER(INDIRECT("K" &amp; ROW())/INDIRECT("G" &amp; ROW())),INDIRECT("K" &amp; ROW())/INDIRECT("G" &amp; ROW()), " ")</f>
        <v>10.131944444444445</v>
      </c>
      <c r="N44" s="146" t="s">
        <v>142</v>
      </c>
    </row>
    <row r="45" spans="1:14" ht="30" customHeight="1" x14ac:dyDescent="0.25">
      <c r="A45" s="144" t="s">
        <v>109</v>
      </c>
      <c r="B45" s="145"/>
      <c r="C45" s="145"/>
      <c r="D45" s="145"/>
      <c r="E45" s="145"/>
      <c r="F45" s="145"/>
      <c r="G45" s="164">
        <v>5.5</v>
      </c>
      <c r="H45" s="165"/>
      <c r="I45" s="165"/>
      <c r="J45" s="165"/>
      <c r="K45" s="164">
        <v>36.78</v>
      </c>
      <c r="L45" s="166"/>
      <c r="M45" s="164">
        <f ca="1">IF(ISNUMBER(INDIRECT("K" &amp; ROW())/INDIRECT("G" &amp; ROW())),INDIRECT("K" &amp; ROW())/INDIRECT("G" &amp; ROW()), " ")</f>
        <v>6.6872727272727275</v>
      </c>
      <c r="N45" s="146" t="s">
        <v>142</v>
      </c>
    </row>
    <row r="46" spans="1:14" x14ac:dyDescent="0.25">
      <c r="A46" s="147" t="s">
        <v>110</v>
      </c>
      <c r="B46" s="148"/>
      <c r="C46" s="148"/>
      <c r="D46" s="148"/>
      <c r="E46" s="148"/>
      <c r="F46" s="148"/>
      <c r="G46" s="167">
        <v>149.5</v>
      </c>
      <c r="H46" s="168"/>
      <c r="I46" s="168"/>
      <c r="J46" s="168"/>
      <c r="K46" s="167">
        <v>1495.78</v>
      </c>
      <c r="L46" s="169"/>
      <c r="M46" s="167">
        <f ca="1">IF(ISNUMBER(INDIRECT("K" &amp; ROW())/INDIRECT("G" &amp; ROW())),INDIRECT("K" &amp; ROW())/INDIRECT("G" &amp; ROW()), " ")</f>
        <v>10.005217391304347</v>
      </c>
      <c r="N46" s="149" t="s">
        <v>142</v>
      </c>
    </row>
    <row r="47" spans="1:14" x14ac:dyDescent="0.25">
      <c r="A47" s="48"/>
      <c r="G47" s="67"/>
      <c r="H47" s="68"/>
      <c r="I47" s="68"/>
      <c r="J47" s="68"/>
      <c r="K47" s="67"/>
      <c r="L47" s="69"/>
      <c r="M47" s="67"/>
      <c r="N47" s="48"/>
    </row>
    <row r="48" spans="1:14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  <row r="49" spans="1:14" x14ac:dyDescent="0.25">
      <c r="A49" s="75" t="s">
        <v>70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3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  <row r="51" spans="1:14" x14ac:dyDescent="0.25">
      <c r="A51" s="75" t="s">
        <v>71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</sheetData>
  <mergeCells count="45">
    <mergeCell ref="A41:F41"/>
    <mergeCell ref="A42:F42"/>
    <mergeCell ref="A43:F43"/>
    <mergeCell ref="A44:F44"/>
    <mergeCell ref="A45:F45"/>
    <mergeCell ref="A46:F46"/>
    <mergeCell ref="A35:F35"/>
    <mergeCell ref="A36:F36"/>
    <mergeCell ref="A37:F37"/>
    <mergeCell ref="A38:F38"/>
    <mergeCell ref="A39:F39"/>
    <mergeCell ref="A40:F40"/>
    <mergeCell ref="A24:N24"/>
    <mergeCell ref="A25:N25"/>
    <mergeCell ref="A27:N27"/>
    <mergeCell ref="A31:N31"/>
    <mergeCell ref="A32:N32"/>
    <mergeCell ref="A34:F3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