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 fullCalcOnLoad="1"/>
</workbook>
</file>

<file path=xl/calcChain.xml><?xml version="1.0" encoding="utf-8"?>
<calcChain xmlns="http://schemas.openxmlformats.org/spreadsheetml/2006/main">
  <c r="B34" i="8" l="1"/>
  <c r="M26" i="16"/>
  <c r="M28" i="16"/>
  <c r="M29" i="16"/>
  <c r="M30" i="16"/>
  <c r="J15" i="16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57" i="8"/>
  <c r="K56" i="8"/>
  <c r="H57" i="8"/>
  <c r="H56" i="8"/>
  <c r="J14" i="16"/>
  <c r="G14" i="16"/>
  <c r="K30" i="8"/>
  <c r="H30" i="8"/>
  <c r="A18" i="16"/>
  <c r="M31" i="16"/>
  <c r="M35" i="16"/>
  <c r="M39" i="16"/>
  <c r="M32" i="16"/>
  <c r="M36" i="16"/>
  <c r="M40" i="16"/>
  <c r="M33" i="16"/>
  <c r="M37" i="16"/>
  <c r="M41" i="16"/>
  <c r="M34" i="16"/>
  <c r="M38" i="16"/>
  <c r="M42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43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43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43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43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43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43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43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59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61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31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31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31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3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31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45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47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<sst xmlns="http://schemas.openxmlformats.org/spreadsheetml/2006/main" count="196" uniqueCount="122">
  <si>
    <t>Код ресурса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</si>
  <si>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</si>
  <si>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</si>
  <si>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</si>
  <si>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</si>
  <si>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</si>
  <si>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</si>
  <si>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</si>
  <si>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</si>
  <si>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</si>
  <si>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</si>
  <si>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</si>
  <si>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</si>
  <si>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</si>
  <si>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</si>
  <si>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</si>
  <si>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</si>
  <si>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</si>
  <si>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</si>
  <si>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</si>
  <si>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</si>
  <si>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</si>
  <si>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</si>
  <si>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</si>
  <si>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</si>
  <si>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</si>
  <si>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</si>
  <si>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</si>
  <si>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</si>
  <si>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</si>
  <si>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</si>
  <si>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</si>
  <si>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</si>
  <si>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</si>
  <si>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</si>
  <si>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</si>
  <si>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</si>
  <si>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</si>
  <si>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</si>
  <si>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</si>
  <si>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</si>
  <si>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</si>
  <si>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</si>
  <si>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</si>
  <si>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</si>
  <si>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</si>
  <si>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</si>
  <si>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</si>
  <si>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</si>
  <si>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</si>
  <si>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</si>
  <si>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</si>
  <si>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</si>
  <si>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</si>
  <si>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</si>
  <si>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</si>
  <si>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</si>
  <si>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</si>
  <si>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</si>
  <si>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</si>
  <si>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</si>
  <si>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</si>
  <si>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</si>
  <si>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</si>
  <si>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Стройка : Пос.Первомайский</t>
  </si>
  <si>
    <t>15.03.2016</t>
  </si>
  <si>
    <t>01.10.2015</t>
  </si>
  <si>
    <t>31.10.2015</t>
  </si>
  <si>
    <t>О ПРИЕМКЕ ВЫПОЛНЕННЫХ РАБОТ за Октябрь 2015</t>
  </si>
  <si>
    <t>на Ленина 9</t>
  </si>
  <si>
    <t>Сдал:  _________________ //</t>
  </si>
  <si>
    <t>Принял:  _________________ //</t>
  </si>
  <si>
    <t>Раздел 4. Ноябрь</t>
  </si>
  <si>
    <t>кв.3,6</t>
  </si>
  <si>
    <t>ТЕРр65-10-1
Очистка канализационной сети: внутренней
100 м трубопровода
НР 88%=103%*0.85 от ФОТ
СП 48%=60%*0.8 от ФОТ</t>
  </si>
  <si>
    <t>0,1
88
48</t>
  </si>
  <si>
    <t>332,63
_____
174,41</t>
  </si>
  <si>
    <t>51
34
20</t>
  </si>
  <si>
    <t>33
_____
18</t>
  </si>
  <si>
    <t>474
351
192</t>
  </si>
  <si>
    <t>399
_____
74</t>
  </si>
  <si>
    <t>Р</t>
  </si>
  <si>
    <t>Итого прямые затраты по акту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</si>
  <si>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</si>
  <si>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</si>
  <si>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</si>
  <si>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 xml:space="preserve">       эксплуатация машин и механизмов</t>
  </si>
  <si>
    <t>Накладные расходы</t>
  </si>
  <si>
    <t>Сметная прибыль</t>
  </si>
  <si>
    <t>Итоги по акту:</t>
  </si>
  <si>
    <t xml:space="preserve">    Внутренние санитарно-технические работы: смена труб, санитарно-технических приборов и другие работы (ремонтно-строительные)</t>
  </si>
  <si>
    <t xml:space="preserve">    Итого</t>
  </si>
  <si>
    <t xml:space="preserve">    Компенсация НДС при УСН (МАТ+(ЭМ-ЗПМ)+НР*0,1712+СП*0,15+ОБ)*0,18</t>
  </si>
  <si>
    <t xml:space="preserve">    ВСЕГО по акту</t>
  </si>
  <si>
    <t>Стройка:Пос.Первомайский</t>
  </si>
  <si>
    <t xml:space="preserve">          Ресурсы подрядчика</t>
  </si>
  <si>
    <t xml:space="preserve">                  Трудозатраты</t>
  </si>
  <si>
    <t>1-2-5</t>
  </si>
  <si>
    <t>Затраты труда рабочих (ср 2,5)</t>
  </si>
  <si>
    <t xml:space="preserve">чел.час
</t>
  </si>
  <si>
    <t xml:space="preserve">10,33
</t>
  </si>
  <si>
    <t xml:space="preserve">124,05
</t>
  </si>
  <si>
    <t xml:space="preserve">                  Материалы</t>
  </si>
  <si>
    <t>101-1703</t>
  </si>
  <si>
    <t>Прокладки резиновые (пластина техническая прессованная)</t>
  </si>
  <si>
    <t xml:space="preserve">кг
</t>
  </si>
  <si>
    <t xml:space="preserve">22,8
</t>
  </si>
  <si>
    <t xml:space="preserve">123,75
</t>
  </si>
  <si>
    <t>Среднее (11.06.409,11.06.413,11.06.412,11.06.410,11.06.420)</t>
  </si>
  <si>
    <t>101-2576</t>
  </si>
  <si>
    <t>Болты с гайками и шайбами для санитарно-технических работ диаметром: 16 мм</t>
  </si>
  <si>
    <t xml:space="preserve">т
</t>
  </si>
  <si>
    <t xml:space="preserve">20910
</t>
  </si>
  <si>
    <t xml:space="preserve">61275,55
</t>
  </si>
  <si>
    <t>08.05.170</t>
  </si>
  <si>
    <t>411-0001</t>
  </si>
  <si>
    <t>Вода</t>
  </si>
  <si>
    <t xml:space="preserve">м3
</t>
  </si>
  <si>
    <t xml:space="preserve">3,11
</t>
  </si>
  <si>
    <t xml:space="preserve">24,12
</t>
  </si>
  <si>
    <t>Среднее (26.01.015, 26.01.017)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</si>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</sst>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i/>
      <sz val="10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7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7" fillId="0" borderId="0"/>
    <xf numFmtId="0" fontId="3" fillId="0" borderId="0"/>
  </cellStyleXfs>
  <cellXfs count="167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23" applyFont="1" applyBorder="1">
      <alignment horizontal="center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9" fillId="0" borderId="0" xfId="0" applyFont="1" applyBorder="1" applyAlignment="1"/>
    <xf numFmtId="0" fontId="13" fillId="0" borderId="0" xfId="0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Border="1" applyAlignment="1"/>
    <xf numFmtId="0" fontId="13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/>
    </xf>
    <xf numFmtId="0" fontId="9" fillId="0" borderId="0" xfId="23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/>
    <xf numFmtId="0" fontId="15" fillId="0" borderId="0" xfId="0" applyFont="1" applyAlignment="1"/>
    <xf numFmtId="0" fontId="9" fillId="0" borderId="0" xfId="7" applyFont="1"/>
    <xf numFmtId="0" fontId="9" fillId="0" borderId="0" xfId="9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23" applyFont="1" applyAlignment="1">
      <alignment horizontal="left"/>
    </xf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6" fillId="0" borderId="4" xfId="0" applyFont="1" applyBorder="1" applyAlignment="1">
      <alignment vertical="top"/>
    </xf>
    <xf numFmtId="173" fontId="16" fillId="0" borderId="5" xfId="12" applyNumberFormat="1" applyFont="1" applyBorder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right" vertical="top"/>
    </xf>
    <xf numFmtId="0" fontId="15" fillId="0" borderId="0" xfId="0" applyFont="1"/>
    <xf numFmtId="2" fontId="16" fillId="0" borderId="6" xfId="0" applyNumberFormat="1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2" fontId="16" fillId="0" borderId="0" xfId="0" applyNumberFormat="1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 vertical="center" wrapText="1"/>
    </xf>
    <xf numFmtId="0" fontId="15" fillId="0" borderId="0" xfId="6" applyFont="1" applyAlignment="1">
      <alignment horizontal="right" vertical="top" wrapText="1"/>
    </xf>
    <xf numFmtId="0" fontId="9" fillId="0" borderId="0" xfId="0" applyFont="1" applyBorder="1"/>
    <xf numFmtId="0" fontId="15" fillId="0" borderId="0" xfId="6" applyFont="1">
      <alignment horizontal="right" vertical="top" wrapText="1"/>
    </xf>
    <xf numFmtId="0" fontId="15" fillId="0" borderId="0" xfId="23" applyFont="1">
      <alignment horizontal="center"/>
    </xf>
    <xf numFmtId="0" fontId="9" fillId="0" borderId="0" xfId="0" applyFont="1" applyAlignment="1"/>
    <xf numFmtId="0" fontId="17" fillId="0" borderId="0" xfId="23" applyFont="1">
      <alignment horizontal="center"/>
    </xf>
    <xf numFmtId="0" fontId="15" fillId="0" borderId="0" xfId="0" applyFont="1" applyBorder="1" applyAlignment="1">
      <alignment horizontal="center"/>
    </xf>
    <xf numFmtId="0" fontId="16" fillId="0" borderId="5" xfId="0" applyFont="1" applyBorder="1" applyAlignment="1">
      <alignment vertical="top"/>
    </xf>
    <xf numFmtId="173" fontId="18" fillId="0" borderId="5" xfId="12" applyNumberFormat="1" applyFont="1" applyBorder="1" applyAlignment="1">
      <alignment horizontal="right"/>
    </xf>
    <xf numFmtId="173" fontId="16" fillId="0" borderId="0" xfId="12" applyNumberFormat="1" applyFont="1" applyBorder="1" applyAlignment="1">
      <alignment horizontal="right"/>
    </xf>
    <xf numFmtId="0" fontId="9" fillId="0" borderId="0" xfId="10" applyFont="1"/>
    <xf numFmtId="0" fontId="9" fillId="0" borderId="0" xfId="12" applyFont="1"/>
    <xf numFmtId="0" fontId="16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top"/>
    </xf>
    <xf numFmtId="2" fontId="15" fillId="0" borderId="0" xfId="6" applyNumberFormat="1" applyFont="1" applyAlignment="1">
      <alignment horizontal="right" vertical="top" wrapText="1"/>
    </xf>
    <xf numFmtId="2" fontId="9" fillId="0" borderId="0" xfId="0" applyNumberFormat="1" applyFont="1"/>
    <xf numFmtId="2" fontId="9" fillId="0" borderId="0" xfId="6" applyNumberFormat="1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3" fillId="0" borderId="0" xfId="7"/>
    <xf numFmtId="0" fontId="1" fillId="0" borderId="0" xfId="9"/>
    <xf numFmtId="0" fontId="16" fillId="0" borderId="0" xfId="0" applyFont="1" applyAlignment="1">
      <alignment horizontal="left" vertical="top" indent="1"/>
    </xf>
    <xf numFmtId="1" fontId="16" fillId="0" borderId="0" xfId="10" applyNumberFormat="1" applyFont="1" applyAlignment="1">
      <alignment horizontal="right"/>
    </xf>
    <xf numFmtId="0" fontId="15" fillId="0" borderId="0" xfId="24" applyFont="1">
      <alignment horizontal="left" vertical="top"/>
    </xf>
    <xf numFmtId="0" fontId="15" fillId="0" borderId="1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173" fontId="16" fillId="0" borderId="19" xfId="7" applyNumberFormat="1" applyFont="1" applyBorder="1"/>
    <xf numFmtId="173" fontId="16" fillId="0" borderId="5" xfId="7" applyNumberFormat="1" applyFont="1" applyBorder="1"/>
    <xf numFmtId="173" fontId="16" fillId="0" borderId="19" xfId="9" applyNumberFormat="1" applyFont="1" applyBorder="1"/>
    <xf numFmtId="173" fontId="16" fillId="0" borderId="5" xfId="9" applyNumberFormat="1" applyFont="1" applyBorder="1"/>
    <xf numFmtId="0" fontId="15" fillId="0" borderId="0" xfId="23" applyFont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0" fillId="0" borderId="0" xfId="23" applyFont="1">
      <alignment horizontal="center"/>
    </xf>
    <xf numFmtId="0" fontId="15" fillId="0" borderId="0" xfId="23" applyFo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11" xfId="0" applyFont="1" applyBorder="1" applyAlignment="1">
      <alignment horizontal="center" wrapText="1"/>
    </xf>
    <xf numFmtId="0" fontId="15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23" applyFont="1" applyBorder="1">
      <alignment horizontal="center"/>
    </xf>
    <xf numFmtId="0" fontId="9" fillId="0" borderId="18" xfId="23" applyFont="1" applyBorder="1">
      <alignment horizontal="center"/>
    </xf>
    <xf numFmtId="0" fontId="9" fillId="0" borderId="17" xfId="23" applyFont="1" applyBorder="1" applyAlignment="1">
      <alignment horizontal="center"/>
    </xf>
    <xf numFmtId="0" fontId="9" fillId="0" borderId="18" xfId="23" applyFont="1" applyBorder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3" fontId="16" fillId="0" borderId="24" xfId="7" applyNumberFormat="1" applyFont="1" applyBorder="1"/>
    <xf numFmtId="173" fontId="16" fillId="0" borderId="25" xfId="7" applyNumberFormat="1" applyFont="1" applyBorder="1"/>
    <xf numFmtId="0" fontId="15" fillId="0" borderId="1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3" fontId="16" fillId="0" borderId="23" xfId="7" applyNumberFormat="1" applyFont="1" applyBorder="1"/>
    <xf numFmtId="173" fontId="16" fillId="0" borderId="0" xfId="7" applyNumberFormat="1" applyFont="1" applyBorder="1"/>
    <xf numFmtId="0" fontId="17" fillId="0" borderId="0" xfId="23" applyFont="1">
      <alignment horizontal="center"/>
    </xf>
    <xf numFmtId="0" fontId="9" fillId="0" borderId="30" xfId="1" applyFont="1" applyBorder="1" applyAlignment="1">
      <alignment horizontal="center" vertical="top"/>
    </xf>
    <xf numFmtId="0" fontId="9" fillId="0" borderId="31" xfId="1" applyFont="1" applyBorder="1" applyAlignment="1">
      <alignment horizontal="center" vertical="top"/>
    </xf>
    <xf numFmtId="0" fontId="9" fillId="0" borderId="31" xfId="1" applyFont="1" applyBorder="1">
      <alignment horizontal="center"/>
    </xf>
    <xf numFmtId="0" fontId="9" fillId="0" borderId="30" xfId="1" applyFont="1" applyBorder="1">
      <alignment horizontal="center"/>
    </xf>
    <xf numFmtId="0" fontId="17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2" fontId="15" fillId="0" borderId="1" xfId="0" applyNumberFormat="1" applyFont="1" applyBorder="1" applyAlignment="1">
      <alignment horizontal="left" vertical="top" wrapText="1"/>
    </xf>
    <xf numFmtId="2" fontId="15" fillId="0" borderId="1" xfId="0" applyNumberFormat="1" applyFont="1" applyBorder="1" applyAlignment="1">
      <alignment horizontal="right" vertical="top" wrapText="1"/>
    </xf>
    <xf numFmtId="0" fontId="9" fillId="0" borderId="30" xfId="0" applyFont="1" applyBorder="1" applyAlignment="1">
      <alignment horizontal="right" vertical="top"/>
    </xf>
    <xf numFmtId="0" fontId="9" fillId="0" borderId="30" xfId="0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left" vertical="top" wrapText="1"/>
    </xf>
    <xf numFmtId="49" fontId="15" fillId="0" borderId="30" xfId="0" applyNumberFormat="1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 wrapText="1"/>
    </xf>
    <xf numFmtId="0" fontId="15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6" applyFont="1" applyBorder="1" applyAlignment="1">
      <alignment horizontal="right" vertical="top" wrapText="1"/>
    </xf>
    <xf numFmtId="0" fontId="16" fillId="0" borderId="1" xfId="6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6" applyFont="1" applyBorder="1" applyAlignment="1">
      <alignment horizontal="right" vertical="top" wrapText="1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right" vertical="top"/>
    </xf>
    <xf numFmtId="49" fontId="15" fillId="0" borderId="1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/>
    </xf>
    <xf numFmtId="2" fontId="15" fillId="0" borderId="1" xfId="0" applyNumberFormat="1" applyFont="1" applyBorder="1" applyAlignment="1">
      <alignment horizontal="right" vertical="top"/>
    </xf>
    <xf numFmtId="1" fontId="9" fillId="0" borderId="1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/>
    </xf>
    <xf numFmtId="49" fontId="15" fillId="0" borderId="30" xfId="0" applyNumberFormat="1" applyFont="1" applyBorder="1" applyAlignment="1">
      <alignment horizontal="left" vertical="top" wrapText="1"/>
    </xf>
    <xf numFmtId="0" fontId="15" fillId="0" borderId="30" xfId="0" applyFont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2" fontId="15" fillId="0" borderId="30" xfId="0" applyNumberFormat="1" applyFont="1" applyBorder="1" applyAlignment="1">
      <alignment horizontal="right" vertical="top"/>
    </xf>
    <xf numFmtId="1" fontId="9" fillId="0" borderId="30" xfId="0" applyNumberFormat="1" applyFont="1" applyBorder="1" applyAlignment="1">
      <alignment horizontal="right" vertical="top" wrapText="1"/>
    </xf>
    <xf numFmtId="2" fontId="15" fillId="0" borderId="1" xfId="6" applyNumberFormat="1" applyFont="1" applyBorder="1" applyAlignment="1">
      <alignment horizontal="right" vertical="top" wrapText="1"/>
    </xf>
    <xf numFmtId="2" fontId="9" fillId="0" borderId="1" xfId="0" applyNumberFormat="1" applyFont="1" applyBorder="1"/>
    <xf numFmtId="2" fontId="9" fillId="0" borderId="1" xfId="6" applyNumberFormat="1" applyFont="1" applyBorder="1" applyAlignment="1">
      <alignment horizontal="right" vertical="top" wrapText="1"/>
    </xf>
    <xf numFmtId="2" fontId="16" fillId="0" borderId="1" xfId="6" applyNumberFormat="1" applyFont="1" applyBorder="1" applyAlignment="1">
      <alignment horizontal="right" vertical="top" wrapText="1"/>
    </xf>
    <xf numFmtId="2" fontId="18" fillId="0" borderId="1" xfId="0" applyNumberFormat="1" applyFont="1" applyBorder="1"/>
    <xf numFmtId="2" fontId="18" fillId="0" borderId="1" xfId="6" applyNumberFormat="1" applyFont="1" applyBorder="1" applyAlignment="1">
      <alignment horizontal="right" vertical="top" wrapText="1"/>
    </xf>
    <xf numFmtId="14" fontId="9" fillId="0" borderId="1" xfId="23" applyNumberFormat="1" applyFont="1" applyBorder="1">
      <alignment horizontal="center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75"/>
  <sheetViews>
    <sheetView showGridLines="0" tabSelected="1" topLeftCell="A46" workbookViewId="0">
      <selection activeCell="G33" sqref="G33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43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44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45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46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47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48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49</v>
      </c>
    </row>
    <row r="7" spans="2:27" s="25" customFormat="1" x14ac:dyDescent="0.25">
      <c r="B7" s="15"/>
      <c r="C7" s="13" t="s">
        <v>50</v>
      </c>
      <c r="D7" s="15"/>
      <c r="E7" s="15"/>
      <c r="F7" s="15"/>
      <c r="G7" s="15"/>
      <c r="H7" s="16"/>
      <c r="I7" s="16"/>
      <c r="J7" s="15"/>
      <c r="K7" s="18"/>
      <c r="L7" s="18" t="s">
        <v>51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51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52</v>
      </c>
      <c r="D9" s="15"/>
      <c r="E9" s="15"/>
      <c r="F9" s="15"/>
      <c r="G9" s="15"/>
      <c r="H9" s="16"/>
      <c r="I9" s="16"/>
      <c r="J9" s="15"/>
      <c r="K9" s="18"/>
      <c r="L9" s="18" t="s">
        <v>51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51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64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53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54</v>
      </c>
      <c r="D13" s="21"/>
      <c r="E13" s="15"/>
      <c r="F13" s="15"/>
      <c r="G13" s="15"/>
      <c r="H13" s="16"/>
      <c r="I13" s="16"/>
      <c r="J13" s="15"/>
      <c r="K13" s="18" t="s">
        <v>55</v>
      </c>
      <c r="L13" s="20" t="s">
        <v>56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57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3.22</v>
      </c>
      <c r="X14" s="27">
        <v>3.22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58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/>
      <c r="X15" s="27"/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98" t="s">
        <v>38</v>
      </c>
      <c r="I17" s="99"/>
      <c r="J17" s="98" t="s">
        <v>39</v>
      </c>
      <c r="K17" s="99"/>
      <c r="L17" s="102" t="s">
        <v>40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4"/>
    </row>
    <row r="18" spans="2:27" s="25" customFormat="1" x14ac:dyDescent="0.2">
      <c r="B18" s="30"/>
      <c r="C18" s="29"/>
      <c r="D18" s="29"/>
      <c r="E18" s="29"/>
      <c r="H18" s="100"/>
      <c r="I18" s="101"/>
      <c r="J18" s="100"/>
      <c r="K18" s="101"/>
      <c r="L18" s="1" t="s">
        <v>41</v>
      </c>
      <c r="M18" s="1" t="s">
        <v>42</v>
      </c>
      <c r="N18" s="1" t="s">
        <v>42</v>
      </c>
      <c r="O18" s="31"/>
      <c r="P18" s="31"/>
      <c r="Q18" s="31"/>
      <c r="R18" s="31"/>
      <c r="S18" s="31"/>
      <c r="T18" s="31"/>
      <c r="U18" s="31"/>
      <c r="V18" s="1" t="s">
        <v>42</v>
      </c>
    </row>
    <row r="19" spans="2:27" s="25" customFormat="1" x14ac:dyDescent="0.25">
      <c r="B19" s="28"/>
      <c r="C19" s="29"/>
      <c r="D19" s="29"/>
      <c r="E19" s="29"/>
      <c r="H19" s="105">
        <v>2</v>
      </c>
      <c r="I19" s="106"/>
      <c r="J19" s="107" t="s">
        <v>65</v>
      </c>
      <c r="K19" s="108"/>
      <c r="L19" s="2" t="s">
        <v>66</v>
      </c>
      <c r="M19" s="2" t="s">
        <v>67</v>
      </c>
      <c r="N19" s="2" t="s">
        <v>67</v>
      </c>
      <c r="O19" s="32"/>
      <c r="P19" s="32"/>
      <c r="Q19" s="32"/>
      <c r="R19" s="32"/>
      <c r="S19" s="32"/>
      <c r="T19" s="32"/>
      <c r="U19" s="32"/>
      <c r="V19" s="166">
        <v>42369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92" t="s">
        <v>37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</row>
    <row r="22" spans="2:27" s="33" customFormat="1" ht="15.6" x14ac:dyDescent="0.3">
      <c r="B22" s="92" t="s">
        <v>68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</row>
    <row r="23" spans="2:27" s="29" customFormat="1" ht="11.4" x14ac:dyDescent="0.2">
      <c r="B23" s="93" t="s">
        <v>69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2:27" s="34" customFormat="1" ht="11.4" x14ac:dyDescent="0.2">
      <c r="B24" s="88" t="s">
        <v>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89" t="s">
        <v>19</v>
      </c>
      <c r="I26" s="90"/>
      <c r="J26" s="91"/>
      <c r="K26" s="89" t="s">
        <v>20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2:27" s="29" customFormat="1" ht="12" x14ac:dyDescent="0.25">
      <c r="B27" s="25"/>
      <c r="C27" s="25"/>
      <c r="D27" s="25"/>
      <c r="E27" s="28" t="s">
        <v>4</v>
      </c>
      <c r="F27" s="25"/>
      <c r="G27" s="25"/>
      <c r="H27" s="84">
        <f>109.83/1000</f>
        <v>0.10983</v>
      </c>
      <c r="I27" s="85"/>
      <c r="J27" s="35" t="s">
        <v>5</v>
      </c>
      <c r="K27" s="86">
        <f>1046.5/1000</f>
        <v>1.0465</v>
      </c>
      <c r="L27" s="87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5</v>
      </c>
    </row>
    <row r="28" spans="2:27" s="29" customFormat="1" ht="12" x14ac:dyDescent="0.25">
      <c r="B28" s="25"/>
      <c r="C28" s="25"/>
      <c r="D28" s="25"/>
      <c r="E28" s="37" t="s">
        <v>34</v>
      </c>
      <c r="F28" s="25"/>
      <c r="G28" s="38"/>
      <c r="H28" s="84">
        <f>0/1000</f>
        <v>0</v>
      </c>
      <c r="I28" s="85"/>
      <c r="J28" s="35" t="s">
        <v>5</v>
      </c>
      <c r="K28" s="86">
        <f>0/1000</f>
        <v>0</v>
      </c>
      <c r="L28" s="87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5</v>
      </c>
    </row>
    <row r="29" spans="2:27" s="29" customFormat="1" ht="12" x14ac:dyDescent="0.25">
      <c r="B29" s="25"/>
      <c r="C29" s="25"/>
      <c r="D29" s="25"/>
      <c r="E29" s="37" t="s">
        <v>35</v>
      </c>
      <c r="F29" s="25"/>
      <c r="G29" s="38"/>
      <c r="H29" s="84">
        <f>0/1000</f>
        <v>0</v>
      </c>
      <c r="I29" s="85"/>
      <c r="J29" s="35" t="s">
        <v>5</v>
      </c>
      <c r="K29" s="86">
        <f>0/1000</f>
        <v>0</v>
      </c>
      <c r="L29" s="87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5</v>
      </c>
    </row>
    <row r="30" spans="2:27" s="39" customFormat="1" x14ac:dyDescent="0.25">
      <c r="B30" s="25"/>
      <c r="C30" s="25"/>
      <c r="D30" s="25"/>
      <c r="E30" s="28" t="s">
        <v>6</v>
      </c>
      <c r="F30" s="25"/>
      <c r="G30" s="25"/>
      <c r="H30" s="84">
        <f>(W14+W15)/1000</f>
        <v>3.2200000000000002E-3</v>
      </c>
      <c r="I30" s="85"/>
      <c r="J30" s="35" t="s">
        <v>7</v>
      </c>
      <c r="K30" s="86">
        <f>(X14+X15)/1000</f>
        <v>3.2200000000000002E-3</v>
      </c>
      <c r="L30" s="87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7</v>
      </c>
      <c r="Y30" s="71">
        <v>33</v>
      </c>
      <c r="Z30" s="71">
        <v>34</v>
      </c>
      <c r="AA30" s="71">
        <v>20</v>
      </c>
    </row>
    <row r="31" spans="2:27" x14ac:dyDescent="0.25">
      <c r="B31" s="25"/>
      <c r="C31" s="25"/>
      <c r="D31" s="25"/>
      <c r="E31" s="28" t="s">
        <v>8</v>
      </c>
      <c r="F31" s="25"/>
      <c r="G31" s="25"/>
      <c r="H31" s="84">
        <f>33/1000</f>
        <v>3.3000000000000002E-2</v>
      </c>
      <c r="I31" s="85"/>
      <c r="J31" s="35" t="s">
        <v>5</v>
      </c>
      <c r="K31" s="86">
        <f>399/1000</f>
        <v>0.39900000000000002</v>
      </c>
      <c r="L31" s="87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5</v>
      </c>
      <c r="Y31" s="72">
        <v>399</v>
      </c>
      <c r="Z31" s="72">
        <v>351</v>
      </c>
      <c r="AA31" s="72">
        <v>192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4 кв.2015г."</f>
        <v>Составлена в базисных ценах на 01.2000 г. и текущих ценах на 4 кв.2015г.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94" t="s">
        <v>59</v>
      </c>
      <c r="B36" s="95"/>
      <c r="C36" s="76" t="s">
        <v>10</v>
      </c>
      <c r="D36" s="76" t="s">
        <v>11</v>
      </c>
      <c r="E36" s="79" t="s">
        <v>12</v>
      </c>
      <c r="F36" s="80"/>
      <c r="G36" s="81"/>
      <c r="H36" s="79" t="s">
        <v>13</v>
      </c>
      <c r="I36" s="80"/>
      <c r="J36" s="81"/>
      <c r="K36" s="79" t="s">
        <v>14</v>
      </c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1"/>
    </row>
    <row r="37" spans="1:22" ht="18.75" customHeight="1" thickBot="1" x14ac:dyDescent="0.3">
      <c r="A37" s="76" t="s">
        <v>60</v>
      </c>
      <c r="B37" s="96" t="s">
        <v>61</v>
      </c>
      <c r="C37" s="77"/>
      <c r="D37" s="77"/>
      <c r="E37" s="82" t="s">
        <v>1</v>
      </c>
      <c r="F37" s="47" t="s">
        <v>15</v>
      </c>
      <c r="G37" s="47" t="s">
        <v>16</v>
      </c>
      <c r="H37" s="82" t="s">
        <v>1</v>
      </c>
      <c r="I37" s="47" t="s">
        <v>15</v>
      </c>
      <c r="J37" s="47" t="s">
        <v>16</v>
      </c>
      <c r="K37" s="82" t="s">
        <v>1</v>
      </c>
      <c r="L37" s="47" t="s">
        <v>15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16</v>
      </c>
    </row>
    <row r="38" spans="1:22" ht="18.75" customHeight="1" thickBot="1" x14ac:dyDescent="0.3">
      <c r="A38" s="78"/>
      <c r="B38" s="97"/>
      <c r="C38" s="78"/>
      <c r="D38" s="78"/>
      <c r="E38" s="83"/>
      <c r="F38" s="47" t="s">
        <v>17</v>
      </c>
      <c r="G38" s="47" t="s">
        <v>18</v>
      </c>
      <c r="H38" s="83"/>
      <c r="I38" s="47" t="s">
        <v>17</v>
      </c>
      <c r="J38" s="47" t="s">
        <v>18</v>
      </c>
      <c r="K38" s="83"/>
      <c r="L38" s="47" t="s">
        <v>17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18</v>
      </c>
    </row>
    <row r="39" spans="1:22" x14ac:dyDescent="0.25">
      <c r="A39" s="124">
        <v>1</v>
      </c>
      <c r="B39" s="125">
        <v>2</v>
      </c>
      <c r="C39" s="126">
        <v>3</v>
      </c>
      <c r="D39" s="126">
        <v>4</v>
      </c>
      <c r="E39" s="127">
        <v>5</v>
      </c>
      <c r="F39" s="127">
        <v>6</v>
      </c>
      <c r="G39" s="127">
        <v>7</v>
      </c>
      <c r="H39" s="127">
        <v>8</v>
      </c>
      <c r="I39" s="127">
        <v>9</v>
      </c>
      <c r="J39" s="127">
        <v>10</v>
      </c>
      <c r="K39" s="127">
        <v>11</v>
      </c>
      <c r="L39" s="127">
        <v>12</v>
      </c>
      <c r="M39" s="127"/>
      <c r="N39" s="127"/>
      <c r="O39" s="127"/>
      <c r="P39" s="127"/>
      <c r="Q39" s="127"/>
      <c r="R39" s="127"/>
      <c r="S39" s="127"/>
      <c r="T39" s="127"/>
      <c r="U39" s="127"/>
      <c r="V39" s="127">
        <v>13</v>
      </c>
    </row>
    <row r="40" spans="1:22" ht="19.350000000000001" customHeight="1" x14ac:dyDescent="0.25">
      <c r="A40" s="128" t="s">
        <v>72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</row>
    <row r="41" spans="1:22" ht="18.45" customHeight="1" x14ac:dyDescent="0.25">
      <c r="A41" s="130" t="s">
        <v>73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</row>
    <row r="42" spans="1:22" ht="57" x14ac:dyDescent="0.25">
      <c r="A42" s="134">
        <v>1</v>
      </c>
      <c r="B42" s="135">
        <v>9</v>
      </c>
      <c r="C42" s="136" t="s">
        <v>74</v>
      </c>
      <c r="D42" s="137" t="s">
        <v>75</v>
      </c>
      <c r="E42" s="138">
        <v>508.07</v>
      </c>
      <c r="F42" s="139" t="s">
        <v>76</v>
      </c>
      <c r="G42" s="138">
        <v>1.03</v>
      </c>
      <c r="H42" s="138" t="s">
        <v>77</v>
      </c>
      <c r="I42" s="138" t="s">
        <v>78</v>
      </c>
      <c r="J42" s="138"/>
      <c r="K42" s="138" t="s">
        <v>79</v>
      </c>
      <c r="L42" s="139" t="s">
        <v>80</v>
      </c>
      <c r="M42" s="139"/>
      <c r="N42" s="139" t="s">
        <v>81</v>
      </c>
      <c r="O42" s="139"/>
      <c r="P42" s="139"/>
      <c r="Q42" s="139"/>
      <c r="R42" s="139"/>
      <c r="S42" s="139"/>
      <c r="T42" s="139"/>
      <c r="U42" s="139"/>
      <c r="V42" s="139">
        <v>1</v>
      </c>
    </row>
    <row r="43" spans="1:22" ht="34.200000000000003" x14ac:dyDescent="0.25">
      <c r="A43" s="140" t="s">
        <v>82</v>
      </c>
      <c r="B43" s="141"/>
      <c r="C43" s="141"/>
      <c r="D43" s="141"/>
      <c r="E43" s="141"/>
      <c r="F43" s="141"/>
      <c r="G43" s="141"/>
      <c r="H43" s="142">
        <v>51</v>
      </c>
      <c r="I43" s="142" t="s">
        <v>78</v>
      </c>
      <c r="J43" s="142"/>
      <c r="K43" s="142">
        <v>474</v>
      </c>
      <c r="L43" s="142" t="s">
        <v>80</v>
      </c>
      <c r="M43" s="142"/>
      <c r="N43" s="142"/>
      <c r="O43" s="142"/>
      <c r="P43" s="142"/>
      <c r="Q43" s="142"/>
      <c r="R43" s="142"/>
      <c r="S43" s="142"/>
      <c r="T43" s="142"/>
      <c r="U43" s="142"/>
      <c r="V43" s="142">
        <v>1</v>
      </c>
    </row>
    <row r="44" spans="1:22" x14ac:dyDescent="0.25">
      <c r="A44" s="140" t="s">
        <v>83</v>
      </c>
      <c r="B44" s="141"/>
      <c r="C44" s="141"/>
      <c r="D44" s="141"/>
      <c r="E44" s="141"/>
      <c r="F44" s="141"/>
      <c r="G44" s="141"/>
      <c r="H44" s="142"/>
      <c r="I44" s="142"/>
      <c r="J44" s="142"/>
      <c r="K44" s="142"/>
      <c r="L44" s="142"/>
      <c r="M44" s="142"/>
      <c r="N44" s="142"/>
      <c r="O44" s="142"/>
      <c r="P44" s="142"/>
      <c r="Q44" s="142"/>
      <c r="R44" s="142"/>
      <c r="S44" s="142"/>
      <c r="T44" s="142"/>
      <c r="U44" s="142"/>
      <c r="V44" s="142"/>
    </row>
    <row r="45" spans="1:22" x14ac:dyDescent="0.25">
      <c r="A45" s="140" t="s">
        <v>84</v>
      </c>
      <c r="B45" s="141"/>
      <c r="C45" s="141"/>
      <c r="D45" s="141"/>
      <c r="E45" s="141"/>
      <c r="F45" s="141"/>
      <c r="G45" s="141"/>
      <c r="H45" s="142">
        <v>33</v>
      </c>
      <c r="I45" s="142"/>
      <c r="J45" s="142"/>
      <c r="K45" s="142">
        <v>399</v>
      </c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42"/>
    </row>
    <row r="46" spans="1:22" x14ac:dyDescent="0.25">
      <c r="A46" s="140" t="s">
        <v>85</v>
      </c>
      <c r="B46" s="141"/>
      <c r="C46" s="141"/>
      <c r="D46" s="141"/>
      <c r="E46" s="141"/>
      <c r="F46" s="141"/>
      <c r="G46" s="141"/>
      <c r="H46" s="142">
        <v>18</v>
      </c>
      <c r="I46" s="142"/>
      <c r="J46" s="142"/>
      <c r="K46" s="142">
        <v>74</v>
      </c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</row>
    <row r="47" spans="1:22" x14ac:dyDescent="0.25">
      <c r="A47" s="140" t="s">
        <v>86</v>
      </c>
      <c r="B47" s="141"/>
      <c r="C47" s="141"/>
      <c r="D47" s="141"/>
      <c r="E47" s="141"/>
      <c r="F47" s="141"/>
      <c r="G47" s="141"/>
      <c r="H47" s="142">
        <v>0</v>
      </c>
      <c r="I47" s="142"/>
      <c r="J47" s="142"/>
      <c r="K47" s="142">
        <v>1</v>
      </c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</row>
    <row r="48" spans="1:22" x14ac:dyDescent="0.25">
      <c r="A48" s="143" t="s">
        <v>87</v>
      </c>
      <c r="B48" s="144"/>
      <c r="C48" s="144"/>
      <c r="D48" s="144"/>
      <c r="E48" s="144"/>
      <c r="F48" s="144"/>
      <c r="G48" s="144"/>
      <c r="H48" s="145">
        <v>34</v>
      </c>
      <c r="I48" s="145"/>
      <c r="J48" s="145"/>
      <c r="K48" s="145">
        <v>351</v>
      </c>
      <c r="L48" s="145"/>
      <c r="M48" s="145"/>
      <c r="N48" s="145"/>
      <c r="O48" s="145"/>
      <c r="P48" s="145"/>
      <c r="Q48" s="145"/>
      <c r="R48" s="145"/>
      <c r="S48" s="145"/>
      <c r="T48" s="145"/>
      <c r="U48" s="145"/>
      <c r="V48" s="145"/>
    </row>
    <row r="49" spans="1:22" x14ac:dyDescent="0.25">
      <c r="A49" s="143" t="s">
        <v>88</v>
      </c>
      <c r="B49" s="144"/>
      <c r="C49" s="144"/>
      <c r="D49" s="144"/>
      <c r="E49" s="144"/>
      <c r="F49" s="144"/>
      <c r="G49" s="144"/>
      <c r="H49" s="145">
        <v>20</v>
      </c>
      <c r="I49" s="145"/>
      <c r="J49" s="145"/>
      <c r="K49" s="145">
        <v>192</v>
      </c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</row>
    <row r="50" spans="1:22" x14ac:dyDescent="0.25">
      <c r="A50" s="143" t="s">
        <v>89</v>
      </c>
      <c r="B50" s="144"/>
      <c r="C50" s="144"/>
      <c r="D50" s="144"/>
      <c r="E50" s="144"/>
      <c r="F50" s="144"/>
      <c r="G50" s="144"/>
      <c r="H50" s="145"/>
      <c r="I50" s="145"/>
      <c r="J50" s="145"/>
      <c r="K50" s="145"/>
      <c r="L50" s="145"/>
      <c r="M50" s="145"/>
      <c r="N50" s="145"/>
      <c r="O50" s="145"/>
      <c r="P50" s="145"/>
      <c r="Q50" s="145"/>
      <c r="R50" s="145"/>
      <c r="S50" s="145"/>
      <c r="T50" s="145"/>
      <c r="U50" s="145"/>
      <c r="V50" s="145"/>
    </row>
    <row r="51" spans="1:22" ht="30" customHeight="1" x14ac:dyDescent="0.25">
      <c r="A51" s="140" t="s">
        <v>90</v>
      </c>
      <c r="B51" s="141"/>
      <c r="C51" s="141"/>
      <c r="D51" s="141"/>
      <c r="E51" s="141"/>
      <c r="F51" s="141"/>
      <c r="G51" s="141"/>
      <c r="H51" s="142">
        <v>105</v>
      </c>
      <c r="I51" s="142"/>
      <c r="J51" s="142"/>
      <c r="K51" s="142">
        <v>1017</v>
      </c>
      <c r="L51" s="142"/>
      <c r="M51" s="142"/>
      <c r="N51" s="142"/>
      <c r="O51" s="142"/>
      <c r="P51" s="142"/>
      <c r="Q51" s="142"/>
      <c r="R51" s="142"/>
      <c r="S51" s="142"/>
      <c r="T51" s="142"/>
      <c r="U51" s="142"/>
      <c r="V51" s="142"/>
    </row>
    <row r="52" spans="1:22" x14ac:dyDescent="0.25">
      <c r="A52" s="140" t="s">
        <v>91</v>
      </c>
      <c r="B52" s="141"/>
      <c r="C52" s="141"/>
      <c r="D52" s="141"/>
      <c r="E52" s="141"/>
      <c r="F52" s="141"/>
      <c r="G52" s="141"/>
      <c r="H52" s="142">
        <v>105</v>
      </c>
      <c r="I52" s="142"/>
      <c r="J52" s="142"/>
      <c r="K52" s="142">
        <v>1017</v>
      </c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</row>
    <row r="53" spans="1:22" ht="30" customHeight="1" x14ac:dyDescent="0.25">
      <c r="A53" s="140" t="s">
        <v>92</v>
      </c>
      <c r="B53" s="141"/>
      <c r="C53" s="141"/>
      <c r="D53" s="141"/>
      <c r="E53" s="141"/>
      <c r="F53" s="141"/>
      <c r="G53" s="141"/>
      <c r="H53" s="142">
        <v>4.83</v>
      </c>
      <c r="I53" s="142"/>
      <c r="J53" s="142"/>
      <c r="K53" s="142">
        <v>29.5</v>
      </c>
      <c r="L53" s="142"/>
      <c r="M53" s="142"/>
      <c r="N53" s="142"/>
      <c r="O53" s="142"/>
      <c r="P53" s="142"/>
      <c r="Q53" s="142"/>
      <c r="R53" s="142"/>
      <c r="S53" s="142"/>
      <c r="T53" s="142"/>
      <c r="U53" s="142"/>
      <c r="V53" s="142"/>
    </row>
    <row r="54" spans="1:22" x14ac:dyDescent="0.25">
      <c r="A54" s="143" t="s">
        <v>93</v>
      </c>
      <c r="B54" s="144"/>
      <c r="C54" s="144"/>
      <c r="D54" s="144"/>
      <c r="E54" s="144"/>
      <c r="F54" s="144"/>
      <c r="G54" s="144"/>
      <c r="H54" s="145">
        <v>109.83</v>
      </c>
      <c r="I54" s="145"/>
      <c r="J54" s="145"/>
      <c r="K54" s="145">
        <v>1046.5</v>
      </c>
      <c r="L54" s="145"/>
      <c r="M54" s="145"/>
      <c r="N54" s="145"/>
      <c r="O54" s="145"/>
      <c r="P54" s="145"/>
      <c r="Q54" s="145"/>
      <c r="R54" s="145"/>
      <c r="S54" s="145"/>
      <c r="T54" s="145"/>
      <c r="U54" s="145"/>
      <c r="V54" s="145"/>
    </row>
    <row r="55" spans="1:22" x14ac:dyDescent="0.25">
      <c r="A55" s="50"/>
      <c r="B55" s="39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</row>
    <row r="56" spans="1:22" x14ac:dyDescent="0.25">
      <c r="A56" s="50"/>
      <c r="B56" s="39"/>
      <c r="C56" s="73" t="s">
        <v>62</v>
      </c>
      <c r="D56" s="48"/>
      <c r="E56" s="48"/>
      <c r="F56" s="48"/>
      <c r="G56" s="48"/>
      <c r="H56" s="74">
        <f>IF(ISBLANK(Y30),"",ROUND(Z30/Y30,2)*100)</f>
        <v>103</v>
      </c>
      <c r="I56" s="48"/>
      <c r="J56" s="48"/>
      <c r="K56" s="74">
        <f>IF(ISBLANK(Y31),"",ROUND(Z31/Y31,2)*100)</f>
        <v>88</v>
      </c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</row>
    <row r="57" spans="1:22" x14ac:dyDescent="0.25">
      <c r="A57" s="50"/>
      <c r="B57" s="39"/>
      <c r="C57" s="73" t="s">
        <v>63</v>
      </c>
      <c r="D57" s="48"/>
      <c r="E57" s="48"/>
      <c r="F57" s="48"/>
      <c r="G57" s="48"/>
      <c r="H57" s="45">
        <f>IF(ISBLANK(Y30),"",ROUND(AA30/Y30,2)*100)</f>
        <v>61</v>
      </c>
      <c r="I57" s="48"/>
      <c r="J57" s="48"/>
      <c r="K57" s="45">
        <f>IF(ISBLANK(Y31),"",ROUND(AA31/Y31,2)*100)</f>
        <v>48</v>
      </c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</row>
    <row r="58" spans="1:22" x14ac:dyDescent="0.25">
      <c r="A58" s="28"/>
      <c r="B58" s="28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</row>
    <row r="59" spans="1:22" x14ac:dyDescent="0.25">
      <c r="B59" s="75" t="s">
        <v>70</v>
      </c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</row>
    <row r="60" spans="1:22" x14ac:dyDescent="0.25">
      <c r="B60" s="3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</row>
    <row r="61" spans="1:22" x14ac:dyDescent="0.25">
      <c r="B61" s="75" t="s">
        <v>71</v>
      </c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</row>
    <row r="62" spans="1:22" x14ac:dyDescent="0.25">
      <c r="B62" s="46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</row>
    <row r="64" spans="1:22" x14ac:dyDescent="0.25">
      <c r="C64" s="49"/>
      <c r="D64" s="49"/>
      <c r="E64" s="49"/>
      <c r="F64" s="49"/>
      <c r="G64" s="49"/>
    </row>
    <row r="65" spans="3:7" x14ac:dyDescent="0.25">
      <c r="C65" s="49"/>
      <c r="D65" s="49"/>
      <c r="E65" s="49"/>
      <c r="F65" s="49"/>
      <c r="G65" s="49"/>
    </row>
    <row r="66" spans="3:7" x14ac:dyDescent="0.25">
      <c r="C66" s="49"/>
      <c r="D66" s="49"/>
      <c r="E66" s="49"/>
      <c r="F66" s="49"/>
      <c r="G66" s="49"/>
    </row>
    <row r="67" spans="3:7" x14ac:dyDescent="0.25">
      <c r="C67" s="49"/>
      <c r="D67" s="49"/>
      <c r="E67" s="49"/>
      <c r="F67" s="49"/>
      <c r="G67" s="49"/>
    </row>
    <row r="68" spans="3:7" x14ac:dyDescent="0.25">
      <c r="C68" s="49"/>
      <c r="D68" s="49"/>
      <c r="E68" s="49"/>
      <c r="F68" s="49"/>
      <c r="G68" s="49"/>
    </row>
    <row r="69" spans="3:7" x14ac:dyDescent="0.25">
      <c r="C69" s="49"/>
      <c r="D69" s="49"/>
      <c r="E69" s="49"/>
      <c r="F69" s="49"/>
      <c r="G69" s="49"/>
    </row>
    <row r="70" spans="3:7" x14ac:dyDescent="0.25">
      <c r="C70" s="49"/>
      <c r="D70" s="49"/>
      <c r="E70" s="49"/>
      <c r="F70" s="49"/>
      <c r="G70" s="49"/>
    </row>
    <row r="71" spans="3:7" x14ac:dyDescent="0.25">
      <c r="C71" s="49"/>
      <c r="D71" s="49"/>
      <c r="E71" s="49"/>
      <c r="F71" s="49"/>
      <c r="G71" s="49"/>
    </row>
    <row r="72" spans="3:7" x14ac:dyDescent="0.25">
      <c r="C72" s="49"/>
      <c r="D72" s="49"/>
      <c r="E72" s="49"/>
      <c r="F72" s="49"/>
      <c r="G72" s="49"/>
    </row>
    <row r="73" spans="3:7" x14ac:dyDescent="0.25">
      <c r="C73" s="49"/>
      <c r="D73" s="49"/>
      <c r="E73" s="49"/>
      <c r="F73" s="49"/>
      <c r="G73" s="49"/>
    </row>
    <row r="74" spans="3:7" x14ac:dyDescent="0.25">
      <c r="C74" s="49"/>
      <c r="D74" s="49"/>
      <c r="E74" s="49"/>
      <c r="F74" s="49"/>
      <c r="G74" s="49"/>
    </row>
    <row r="75" spans="3:7" x14ac:dyDescent="0.25">
      <c r="C75" s="49"/>
      <c r="D75" s="49"/>
      <c r="E75" s="49"/>
      <c r="F75" s="49"/>
      <c r="G75" s="49"/>
    </row>
  </sheetData>
  <mergeCells count="46">
    <mergeCell ref="A53:G53"/>
    <mergeCell ref="A54:G54"/>
    <mergeCell ref="A47:G47"/>
    <mergeCell ref="A48:G48"/>
    <mergeCell ref="A49:G49"/>
    <mergeCell ref="A50:G50"/>
    <mergeCell ref="A51:G51"/>
    <mergeCell ref="A52:G52"/>
    <mergeCell ref="A40:V40"/>
    <mergeCell ref="A41:V41"/>
    <mergeCell ref="A43:G43"/>
    <mergeCell ref="A44:G44"/>
    <mergeCell ref="A45:G45"/>
    <mergeCell ref="A46:G46"/>
    <mergeCell ref="A36:B36"/>
    <mergeCell ref="B37:B38"/>
    <mergeCell ref="A37:A38"/>
    <mergeCell ref="H17:I1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B24:V24"/>
    <mergeCell ref="K26:V26"/>
    <mergeCell ref="H27:I27"/>
    <mergeCell ref="C36:C38"/>
    <mergeCell ref="D36:D38"/>
    <mergeCell ref="E36:G36"/>
    <mergeCell ref="E37:E38"/>
    <mergeCell ref="K36:V36"/>
    <mergeCell ref="H37:H38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47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94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2</v>
      </c>
      <c r="B4" s="29"/>
      <c r="C4" s="29"/>
      <c r="D4" s="29"/>
      <c r="L4" s="52"/>
    </row>
    <row r="5" spans="1:23" s="25" customFormat="1" ht="13.8" x14ac:dyDescent="0.25">
      <c r="A5" s="123" t="s">
        <v>36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93" t="s">
        <v>33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93" t="s">
        <v>69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88" t="s">
        <v>3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18" t="s">
        <v>19</v>
      </c>
      <c r="H10" s="119"/>
      <c r="I10" s="119"/>
      <c r="J10" s="118" t="s">
        <v>20</v>
      </c>
      <c r="K10" s="119"/>
      <c r="L10" s="119"/>
      <c r="M10" s="120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4</v>
      </c>
      <c r="G11" s="84">
        <f>109.83/1000</f>
        <v>0.10983</v>
      </c>
      <c r="H11" s="85"/>
      <c r="I11" s="55" t="s">
        <v>5</v>
      </c>
      <c r="J11" s="86">
        <f>1046.5/1000</f>
        <v>1.0465</v>
      </c>
      <c r="K11" s="87"/>
      <c r="L11" s="56"/>
      <c r="M11" s="35" t="s">
        <v>5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34</v>
      </c>
      <c r="F12" s="38"/>
      <c r="G12" s="84">
        <f>0/1000</f>
        <v>0</v>
      </c>
      <c r="H12" s="85"/>
      <c r="I12" s="55" t="s">
        <v>5</v>
      </c>
      <c r="J12" s="86">
        <f>0/1000</f>
        <v>0</v>
      </c>
      <c r="K12" s="87"/>
      <c r="L12" s="56"/>
      <c r="M12" s="35" t="s">
        <v>5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35</v>
      </c>
      <c r="F13" s="38"/>
      <c r="G13" s="121">
        <f>0/1000</f>
        <v>0</v>
      </c>
      <c r="H13" s="122"/>
      <c r="I13" s="55" t="s">
        <v>5</v>
      </c>
      <c r="J13" s="86">
        <f>0/1000</f>
        <v>0</v>
      </c>
      <c r="K13" s="87"/>
      <c r="L13" s="56"/>
      <c r="M13" s="35" t="s">
        <v>5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6</v>
      </c>
      <c r="G14" s="84">
        <f>(O14+O15)/1000</f>
        <v>3.2200000000000002E-3</v>
      </c>
      <c r="H14" s="85"/>
      <c r="I14" s="55" t="s">
        <v>7</v>
      </c>
      <c r="J14" s="86">
        <f>(P14+P15)/1000</f>
        <v>3.2200000000000002E-3</v>
      </c>
      <c r="K14" s="87"/>
      <c r="L14" s="58">
        <v>343</v>
      </c>
      <c r="M14" s="35" t="s">
        <v>7</v>
      </c>
      <c r="N14" s="57"/>
      <c r="O14" s="26">
        <v>3.22</v>
      </c>
      <c r="P14" s="27">
        <v>3.22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8</v>
      </c>
      <c r="G15" s="116">
        <f>33/1000</f>
        <v>3.3000000000000002E-2</v>
      </c>
      <c r="H15" s="117"/>
      <c r="I15" s="55" t="s">
        <v>5</v>
      </c>
      <c r="J15" s="86">
        <f>399/1000</f>
        <v>0.39900000000000002</v>
      </c>
      <c r="K15" s="87"/>
      <c r="L15" s="59">
        <v>4118</v>
      </c>
      <c r="M15" s="35" t="s">
        <v>5</v>
      </c>
      <c r="N15" s="57"/>
      <c r="O15" s="26"/>
      <c r="P15" s="27"/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0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0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76" t="s">
        <v>9</v>
      </c>
      <c r="B20" s="76" t="s">
        <v>0</v>
      </c>
      <c r="C20" s="76" t="s">
        <v>21</v>
      </c>
      <c r="D20" s="62" t="s">
        <v>22</v>
      </c>
      <c r="E20" s="76" t="s">
        <v>23</v>
      </c>
      <c r="F20" s="109" t="s">
        <v>24</v>
      </c>
      <c r="G20" s="110"/>
      <c r="H20" s="109" t="s">
        <v>25</v>
      </c>
      <c r="I20" s="113"/>
      <c r="J20" s="113"/>
      <c r="K20" s="110"/>
      <c r="L20" s="63"/>
      <c r="M20" s="76" t="s">
        <v>26</v>
      </c>
      <c r="N20" s="76" t="s">
        <v>27</v>
      </c>
    </row>
    <row r="21" spans="1:23" s="33" customFormat="1" ht="19.5" customHeight="1" thickBot="1" x14ac:dyDescent="0.3">
      <c r="A21" s="77"/>
      <c r="B21" s="77"/>
      <c r="C21" s="77"/>
      <c r="D21" s="76" t="s">
        <v>32</v>
      </c>
      <c r="E21" s="77"/>
      <c r="F21" s="111"/>
      <c r="G21" s="112"/>
      <c r="H21" s="114" t="s">
        <v>28</v>
      </c>
      <c r="I21" s="115"/>
      <c r="J21" s="114" t="s">
        <v>29</v>
      </c>
      <c r="K21" s="115"/>
      <c r="L21" s="64"/>
      <c r="M21" s="77"/>
      <c r="N21" s="77"/>
    </row>
    <row r="22" spans="1:23" s="33" customFormat="1" ht="19.5" customHeight="1" x14ac:dyDescent="0.25">
      <c r="A22" s="77"/>
      <c r="B22" s="77"/>
      <c r="C22" s="77"/>
      <c r="D22" s="77"/>
      <c r="E22" s="77"/>
      <c r="F22" s="65" t="s">
        <v>30</v>
      </c>
      <c r="G22" s="65" t="s">
        <v>31</v>
      </c>
      <c r="H22" s="65" t="s">
        <v>30</v>
      </c>
      <c r="I22" s="65" t="s">
        <v>31</v>
      </c>
      <c r="J22" s="65" t="s">
        <v>30</v>
      </c>
      <c r="K22" s="65" t="s">
        <v>31</v>
      </c>
      <c r="L22" s="64"/>
      <c r="M22" s="77"/>
      <c r="N22" s="77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46" t="s">
        <v>95</v>
      </c>
      <c r="B24" s="147"/>
      <c r="C24" s="147"/>
      <c r="D24" s="147"/>
      <c r="E24" s="147"/>
      <c r="F24" s="147"/>
      <c r="G24" s="147"/>
      <c r="H24" s="147"/>
      <c r="I24" s="147"/>
      <c r="J24" s="147"/>
      <c r="K24" s="147"/>
      <c r="L24" s="147"/>
      <c r="M24" s="147"/>
      <c r="N24" s="147"/>
    </row>
    <row r="25" spans="1:23" ht="19.350000000000001" customHeight="1" x14ac:dyDescent="0.25">
      <c r="A25" s="128" t="s">
        <v>96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23" s="29" customFormat="1" ht="22.8" x14ac:dyDescent="0.25">
      <c r="A26" s="148">
        <v>1</v>
      </c>
      <c r="B26" s="149" t="s">
        <v>97</v>
      </c>
      <c r="C26" s="132" t="s">
        <v>98</v>
      </c>
      <c r="D26" s="150" t="s">
        <v>99</v>
      </c>
      <c r="E26" s="151">
        <v>3.22</v>
      </c>
      <c r="F26" s="133" t="s">
        <v>100</v>
      </c>
      <c r="G26" s="133">
        <v>33.26</v>
      </c>
      <c r="H26" s="152"/>
      <c r="I26" s="152"/>
      <c r="J26" s="133" t="s">
        <v>101</v>
      </c>
      <c r="K26" s="133">
        <v>399.44</v>
      </c>
      <c r="L26" s="153"/>
      <c r="M26" s="152">
        <f>IF(ISNUMBER(K26/G26),IF(NOT(K26/G26=0),K26/G26, " "), " ")</f>
        <v>12.009621166566447</v>
      </c>
      <c r="N26" s="150"/>
    </row>
    <row r="27" spans="1:23" s="29" customFormat="1" ht="19.350000000000001" customHeight="1" x14ac:dyDescent="0.25">
      <c r="A27" s="128" t="s">
        <v>102</v>
      </c>
      <c r="B27" s="129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29"/>
    </row>
    <row r="28" spans="1:23" s="29" customFormat="1" ht="45.6" x14ac:dyDescent="0.25">
      <c r="A28" s="148">
        <v>2</v>
      </c>
      <c r="B28" s="149" t="s">
        <v>103</v>
      </c>
      <c r="C28" s="132" t="s">
        <v>104</v>
      </c>
      <c r="D28" s="150" t="s">
        <v>105</v>
      </c>
      <c r="E28" s="151">
        <v>0.2</v>
      </c>
      <c r="F28" s="133" t="s">
        <v>106</v>
      </c>
      <c r="G28" s="133">
        <v>4.5599999999999996</v>
      </c>
      <c r="H28" s="152">
        <v>121.01</v>
      </c>
      <c r="I28" s="152">
        <v>24.2</v>
      </c>
      <c r="J28" s="133" t="s">
        <v>107</v>
      </c>
      <c r="K28" s="133">
        <v>24.75</v>
      </c>
      <c r="L28" s="153"/>
      <c r="M28" s="152">
        <f>IF(ISNUMBER(K28/G28),IF(NOT(K28/G28=0),K28/G28, " "), " ")</f>
        <v>5.427631578947369</v>
      </c>
      <c r="N28" s="150" t="s">
        <v>108</v>
      </c>
    </row>
    <row r="29" spans="1:23" s="29" customFormat="1" ht="34.200000000000003" x14ac:dyDescent="0.25">
      <c r="A29" s="148">
        <v>3</v>
      </c>
      <c r="B29" s="149" t="s">
        <v>109</v>
      </c>
      <c r="C29" s="132" t="s">
        <v>110</v>
      </c>
      <c r="D29" s="150" t="s">
        <v>111</v>
      </c>
      <c r="E29" s="151">
        <v>5.0000000000000001E-4</v>
      </c>
      <c r="F29" s="133" t="s">
        <v>112</v>
      </c>
      <c r="G29" s="133">
        <v>10.46</v>
      </c>
      <c r="H29" s="152">
        <v>59777.7</v>
      </c>
      <c r="I29" s="152">
        <v>29.89</v>
      </c>
      <c r="J29" s="133" t="s">
        <v>113</v>
      </c>
      <c r="K29" s="133">
        <v>30.64</v>
      </c>
      <c r="L29" s="153"/>
      <c r="M29" s="152">
        <f>IF(ISNUMBER(K29/G29),IF(NOT(K29/G29=0),K29/G29, " "), " ")</f>
        <v>2.9292543021032502</v>
      </c>
      <c r="N29" s="150" t="s">
        <v>114</v>
      </c>
    </row>
    <row r="30" spans="1:23" ht="34.200000000000003" x14ac:dyDescent="0.25">
      <c r="A30" s="154">
        <v>4</v>
      </c>
      <c r="B30" s="155" t="s">
        <v>115</v>
      </c>
      <c r="C30" s="136" t="s">
        <v>116</v>
      </c>
      <c r="D30" s="156" t="s">
        <v>117</v>
      </c>
      <c r="E30" s="157">
        <v>0.78</v>
      </c>
      <c r="F30" s="138" t="s">
        <v>118</v>
      </c>
      <c r="G30" s="138">
        <v>2.4300000000000002</v>
      </c>
      <c r="H30" s="158">
        <v>24.12</v>
      </c>
      <c r="I30" s="158">
        <v>18.809999999999999</v>
      </c>
      <c r="J30" s="138" t="s">
        <v>119</v>
      </c>
      <c r="K30" s="138">
        <v>18.809999999999999</v>
      </c>
      <c r="L30" s="159"/>
      <c r="M30" s="158">
        <f>IF(ISNUMBER(K30/G30),IF(NOT(K30/G30=0),K30/G30, " "), " ")</f>
        <v>7.7407407407407396</v>
      </c>
      <c r="N30" s="156" t="s">
        <v>120</v>
      </c>
    </row>
    <row r="31" spans="1:23" x14ac:dyDescent="0.25">
      <c r="A31" s="140" t="s">
        <v>82</v>
      </c>
      <c r="B31" s="141"/>
      <c r="C31" s="141"/>
      <c r="D31" s="141"/>
      <c r="E31" s="141"/>
      <c r="F31" s="141"/>
      <c r="G31" s="160">
        <v>51</v>
      </c>
      <c r="H31" s="161"/>
      <c r="I31" s="161"/>
      <c r="J31" s="161"/>
      <c r="K31" s="160">
        <v>474</v>
      </c>
      <c r="L31" s="162"/>
      <c r="M31" s="160">
        <f ca="1">IF(ISNUMBER(INDIRECT("K" &amp; ROW())/INDIRECT("G" &amp; ROW())),INDIRECT("K" &amp; ROW())/INDIRECT("G" &amp; ROW()), " ")</f>
        <v>9.2941176470588243</v>
      </c>
      <c r="N31" s="142" t="s">
        <v>121</v>
      </c>
    </row>
    <row r="32" spans="1:23" x14ac:dyDescent="0.25">
      <c r="A32" s="140" t="s">
        <v>83</v>
      </c>
      <c r="B32" s="141"/>
      <c r="C32" s="141"/>
      <c r="D32" s="141"/>
      <c r="E32" s="141"/>
      <c r="F32" s="141"/>
      <c r="G32" s="160"/>
      <c r="H32" s="161"/>
      <c r="I32" s="161"/>
      <c r="J32" s="161"/>
      <c r="K32" s="160"/>
      <c r="L32" s="162"/>
      <c r="M32" s="160" t="str">
        <f ca="1">IF(ISNUMBER(INDIRECT("K" &amp; ROW())/INDIRECT("G" &amp; ROW())),INDIRECT("K" &amp; ROW())/INDIRECT("G" &amp; ROW()), " ")</f>
        <v xml:space="preserve"> </v>
      </c>
      <c r="N32" s="142" t="s">
        <v>121</v>
      </c>
    </row>
    <row r="33" spans="1:14" x14ac:dyDescent="0.25">
      <c r="A33" s="140" t="s">
        <v>84</v>
      </c>
      <c r="B33" s="141"/>
      <c r="C33" s="141"/>
      <c r="D33" s="141"/>
      <c r="E33" s="141"/>
      <c r="F33" s="141"/>
      <c r="G33" s="160">
        <v>33</v>
      </c>
      <c r="H33" s="161"/>
      <c r="I33" s="161"/>
      <c r="J33" s="161"/>
      <c r="K33" s="160">
        <v>399</v>
      </c>
      <c r="L33" s="162"/>
      <c r="M33" s="160">
        <f ca="1">IF(ISNUMBER(INDIRECT("K" &amp; ROW())/INDIRECT("G" &amp; ROW())),INDIRECT("K" &amp; ROW())/INDIRECT("G" &amp; ROW()), " ")</f>
        <v>12.090909090909092</v>
      </c>
      <c r="N33" s="142" t="s">
        <v>121</v>
      </c>
    </row>
    <row r="34" spans="1:14" x14ac:dyDescent="0.25">
      <c r="A34" s="140" t="s">
        <v>85</v>
      </c>
      <c r="B34" s="141"/>
      <c r="C34" s="141"/>
      <c r="D34" s="141"/>
      <c r="E34" s="141"/>
      <c r="F34" s="141"/>
      <c r="G34" s="160">
        <v>18</v>
      </c>
      <c r="H34" s="161"/>
      <c r="I34" s="161"/>
      <c r="J34" s="161"/>
      <c r="K34" s="160">
        <v>74</v>
      </c>
      <c r="L34" s="162"/>
      <c r="M34" s="160">
        <f ca="1">IF(ISNUMBER(INDIRECT("K" &amp; ROW())/INDIRECT("G" &amp; ROW())),INDIRECT("K" &amp; ROW())/INDIRECT("G" &amp; ROW()), " ")</f>
        <v>4.1111111111111107</v>
      </c>
      <c r="N34" s="142" t="s">
        <v>121</v>
      </c>
    </row>
    <row r="35" spans="1:14" x14ac:dyDescent="0.25">
      <c r="A35" s="140" t="s">
        <v>86</v>
      </c>
      <c r="B35" s="141"/>
      <c r="C35" s="141"/>
      <c r="D35" s="141"/>
      <c r="E35" s="141"/>
      <c r="F35" s="141"/>
      <c r="G35" s="160">
        <v>0</v>
      </c>
      <c r="H35" s="161"/>
      <c r="I35" s="161"/>
      <c r="J35" s="161"/>
      <c r="K35" s="160">
        <v>1</v>
      </c>
      <c r="L35" s="162"/>
      <c r="M35" s="160" t="str">
        <f ca="1">IF(ISNUMBER(INDIRECT("K" &amp; ROW())/INDIRECT("G" &amp; ROW())),INDIRECT("K" &amp; ROW())/INDIRECT("G" &amp; ROW()), " ")</f>
        <v xml:space="preserve"> </v>
      </c>
      <c r="N35" s="142" t="s">
        <v>121</v>
      </c>
    </row>
    <row r="36" spans="1:14" x14ac:dyDescent="0.25">
      <c r="A36" s="143" t="s">
        <v>87</v>
      </c>
      <c r="B36" s="144"/>
      <c r="C36" s="144"/>
      <c r="D36" s="144"/>
      <c r="E36" s="144"/>
      <c r="F36" s="144"/>
      <c r="G36" s="163">
        <v>34</v>
      </c>
      <c r="H36" s="164"/>
      <c r="I36" s="164"/>
      <c r="J36" s="164"/>
      <c r="K36" s="163">
        <v>351</v>
      </c>
      <c r="L36" s="165"/>
      <c r="M36" s="163">
        <f ca="1">IF(ISNUMBER(INDIRECT("K" &amp; ROW())/INDIRECT("G" &amp; ROW())),INDIRECT("K" &amp; ROW())/INDIRECT("G" &amp; ROW()), " ")</f>
        <v>10.323529411764707</v>
      </c>
      <c r="N36" s="145" t="s">
        <v>121</v>
      </c>
    </row>
    <row r="37" spans="1:14" x14ac:dyDescent="0.25">
      <c r="A37" s="143" t="s">
        <v>88</v>
      </c>
      <c r="B37" s="144"/>
      <c r="C37" s="144"/>
      <c r="D37" s="144"/>
      <c r="E37" s="144"/>
      <c r="F37" s="144"/>
      <c r="G37" s="163">
        <v>20</v>
      </c>
      <c r="H37" s="164"/>
      <c r="I37" s="164"/>
      <c r="J37" s="164"/>
      <c r="K37" s="163">
        <v>192</v>
      </c>
      <c r="L37" s="165"/>
      <c r="M37" s="163">
        <f ca="1">IF(ISNUMBER(INDIRECT("K" &amp; ROW())/INDIRECT("G" &amp; ROW())),INDIRECT("K" &amp; ROW())/INDIRECT("G" &amp; ROW()), " ")</f>
        <v>9.6</v>
      </c>
      <c r="N37" s="145" t="s">
        <v>121</v>
      </c>
    </row>
    <row r="38" spans="1:14" x14ac:dyDescent="0.25">
      <c r="A38" s="143" t="s">
        <v>89</v>
      </c>
      <c r="B38" s="144"/>
      <c r="C38" s="144"/>
      <c r="D38" s="144"/>
      <c r="E38" s="144"/>
      <c r="F38" s="144"/>
      <c r="G38" s="163"/>
      <c r="H38" s="164"/>
      <c r="I38" s="164"/>
      <c r="J38" s="164"/>
      <c r="K38" s="163"/>
      <c r="L38" s="165"/>
      <c r="M38" s="163" t="str">
        <f ca="1">IF(ISNUMBER(INDIRECT("K" &amp; ROW())/INDIRECT("G" &amp; ROW())),INDIRECT("K" &amp; ROW())/INDIRECT("G" &amp; ROW()), " ")</f>
        <v xml:space="preserve"> </v>
      </c>
      <c r="N38" s="145" t="s">
        <v>121</v>
      </c>
    </row>
    <row r="39" spans="1:14" ht="30" customHeight="1" x14ac:dyDescent="0.25">
      <c r="A39" s="140" t="s">
        <v>90</v>
      </c>
      <c r="B39" s="141"/>
      <c r="C39" s="141"/>
      <c r="D39" s="141"/>
      <c r="E39" s="141"/>
      <c r="F39" s="141"/>
      <c r="G39" s="160">
        <v>105</v>
      </c>
      <c r="H39" s="161"/>
      <c r="I39" s="161"/>
      <c r="J39" s="161"/>
      <c r="K39" s="160">
        <v>1017</v>
      </c>
      <c r="L39" s="162"/>
      <c r="M39" s="160">
        <f ca="1">IF(ISNUMBER(INDIRECT("K" &amp; ROW())/INDIRECT("G" &amp; ROW())),INDIRECT("K" &amp; ROW())/INDIRECT("G" &amp; ROW()), " ")</f>
        <v>9.6857142857142851</v>
      </c>
      <c r="N39" s="142" t="s">
        <v>121</v>
      </c>
    </row>
    <row r="40" spans="1:14" x14ac:dyDescent="0.25">
      <c r="A40" s="140" t="s">
        <v>91</v>
      </c>
      <c r="B40" s="141"/>
      <c r="C40" s="141"/>
      <c r="D40" s="141"/>
      <c r="E40" s="141"/>
      <c r="F40" s="141"/>
      <c r="G40" s="160">
        <v>105</v>
      </c>
      <c r="H40" s="161"/>
      <c r="I40" s="161"/>
      <c r="J40" s="161"/>
      <c r="K40" s="160">
        <v>1017</v>
      </c>
      <c r="L40" s="162"/>
      <c r="M40" s="160">
        <f ca="1">IF(ISNUMBER(INDIRECT("K" &amp; ROW())/INDIRECT("G" &amp; ROW())),INDIRECT("K" &amp; ROW())/INDIRECT("G" &amp; ROW()), " ")</f>
        <v>9.6857142857142851</v>
      </c>
      <c r="N40" s="142" t="s">
        <v>121</v>
      </c>
    </row>
    <row r="41" spans="1:14" ht="30" customHeight="1" x14ac:dyDescent="0.25">
      <c r="A41" s="140" t="s">
        <v>92</v>
      </c>
      <c r="B41" s="141"/>
      <c r="C41" s="141"/>
      <c r="D41" s="141"/>
      <c r="E41" s="141"/>
      <c r="F41" s="141"/>
      <c r="G41" s="160">
        <v>4.83</v>
      </c>
      <c r="H41" s="161"/>
      <c r="I41" s="161"/>
      <c r="J41" s="161"/>
      <c r="K41" s="160">
        <v>29.5</v>
      </c>
      <c r="L41" s="162"/>
      <c r="M41" s="160">
        <f ca="1">IF(ISNUMBER(INDIRECT("K" &amp; ROW())/INDIRECT("G" &amp; ROW())),INDIRECT("K" &amp; ROW())/INDIRECT("G" &amp; ROW()), " ")</f>
        <v>6.1076604554865428</v>
      </c>
      <c r="N41" s="142" t="s">
        <v>121</v>
      </c>
    </row>
    <row r="42" spans="1:14" x14ac:dyDescent="0.25">
      <c r="A42" s="143" t="s">
        <v>93</v>
      </c>
      <c r="B42" s="144"/>
      <c r="C42" s="144"/>
      <c r="D42" s="144"/>
      <c r="E42" s="144"/>
      <c r="F42" s="144"/>
      <c r="G42" s="163">
        <v>109.83</v>
      </c>
      <c r="H42" s="164"/>
      <c r="I42" s="164"/>
      <c r="J42" s="164"/>
      <c r="K42" s="163">
        <v>1046.5</v>
      </c>
      <c r="L42" s="165"/>
      <c r="M42" s="163">
        <f ca="1">IF(ISNUMBER(INDIRECT("K" &amp; ROW())/INDIRECT("G" &amp; ROW())),INDIRECT("K" &amp; ROW())/INDIRECT("G" &amp; ROW()), " ")</f>
        <v>9.5283620140216705</v>
      </c>
      <c r="N42" s="145" t="s">
        <v>121</v>
      </c>
    </row>
    <row r="43" spans="1:14" x14ac:dyDescent="0.25">
      <c r="A43" s="48"/>
      <c r="G43" s="67"/>
      <c r="H43" s="68"/>
      <c r="I43" s="68"/>
      <c r="J43" s="68"/>
      <c r="K43" s="67"/>
      <c r="L43" s="69"/>
      <c r="M43" s="67"/>
      <c r="N43" s="48"/>
    </row>
    <row r="44" spans="1:14" x14ac:dyDescent="0.25">
      <c r="A44" s="28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70"/>
      <c r="M44" s="29"/>
      <c r="N44" s="29"/>
    </row>
    <row r="45" spans="1:14" x14ac:dyDescent="0.25">
      <c r="A45" s="75" t="s">
        <v>70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70"/>
      <c r="M45" s="29"/>
      <c r="N45" s="29"/>
    </row>
    <row r="46" spans="1:14" x14ac:dyDescent="0.25">
      <c r="A46" s="3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70"/>
      <c r="M46" s="29"/>
      <c r="N46" s="29"/>
    </row>
    <row r="47" spans="1:14" x14ac:dyDescent="0.25">
      <c r="A47" s="75" t="s">
        <v>71</v>
      </c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70"/>
      <c r="M47" s="29"/>
      <c r="N47" s="29"/>
    </row>
  </sheetData>
  <mergeCells count="42">
    <mergeCell ref="A40:F40"/>
    <mergeCell ref="A41:F41"/>
    <mergeCell ref="A42:F42"/>
    <mergeCell ref="A34:F34"/>
    <mergeCell ref="A35:F35"/>
    <mergeCell ref="A36:F36"/>
    <mergeCell ref="A37:F37"/>
    <mergeCell ref="A38:F38"/>
    <mergeCell ref="A39:F39"/>
    <mergeCell ref="A24:N24"/>
    <mergeCell ref="A25:N25"/>
    <mergeCell ref="A27:N27"/>
    <mergeCell ref="A31:F31"/>
    <mergeCell ref="A32:F32"/>
    <mergeCell ref="A33:F33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N20:N22"/>
    <mergeCell ref="D21:D22"/>
    <mergeCell ref="H21:I21"/>
    <mergeCell ref="J21:K21"/>
    <mergeCell ref="G15:H15"/>
    <mergeCell ref="J15:K15"/>
    <mergeCell ref="A20:A22"/>
    <mergeCell ref="B20:B22"/>
    <mergeCell ref="C20:C22"/>
    <mergeCell ref="E20:E22"/>
    <mergeCell ref="F20:G21"/>
    <mergeCell ref="H20:K20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2016-03-15T05:24:26Z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